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LOBOD~1\AppData\Local\Temp\uploader\5\"/>
    </mc:Choice>
  </mc:AlternateContent>
  <xr:revisionPtr revIDLastSave="0" documentId="13_ncr:1_{F2901F65-621D-487A-AEC4-F581328BF47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1" r:id="rId1"/>
  </sheets>
  <definedNames>
    <definedName name="_xlnm.Print_Titles" localSheetId="0">'Форма 2'!$15:$15</definedName>
    <definedName name="_xlnm.Print_Area" localSheetId="0">'Форма 2'!$A$1:$AC$81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2" i="1" l="1"/>
  <c r="D72" i="1" s="1"/>
  <c r="O72" i="1"/>
  <c r="E72" i="1"/>
  <c r="N72" i="1" s="1"/>
  <c r="P71" i="1"/>
  <c r="D71" i="1" s="1"/>
  <c r="O71" i="1"/>
  <c r="E71" i="1"/>
  <c r="N71" i="1" s="1"/>
  <c r="P70" i="1"/>
  <c r="D70" i="1" s="1"/>
  <c r="O70" i="1"/>
  <c r="E70" i="1"/>
  <c r="N70" i="1" s="1"/>
  <c r="P69" i="1"/>
  <c r="D69" i="1" s="1"/>
  <c r="O69" i="1"/>
  <c r="O68" i="1" s="1"/>
  <c r="E69" i="1"/>
  <c r="N69" i="1" s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M68" i="1"/>
  <c r="L68" i="1"/>
  <c r="K68" i="1"/>
  <c r="J68" i="1"/>
  <c r="I68" i="1"/>
  <c r="H68" i="1"/>
  <c r="G68" i="1"/>
  <c r="F68" i="1"/>
  <c r="E68" i="1"/>
  <c r="C68" i="1"/>
  <c r="P67" i="1"/>
  <c r="O67" i="1"/>
  <c r="E67" i="1"/>
  <c r="N67" i="1" s="1"/>
  <c r="D67" i="1"/>
  <c r="P66" i="1"/>
  <c r="O66" i="1"/>
  <c r="E66" i="1"/>
  <c r="N66" i="1" s="1"/>
  <c r="D66" i="1"/>
  <c r="P65" i="1"/>
  <c r="O65" i="1"/>
  <c r="E65" i="1"/>
  <c r="N65" i="1" s="1"/>
  <c r="D65" i="1"/>
  <c r="P64" i="1"/>
  <c r="O64" i="1"/>
  <c r="E64" i="1"/>
  <c r="N64" i="1" s="1"/>
  <c r="D64" i="1"/>
  <c r="P63" i="1"/>
  <c r="O63" i="1"/>
  <c r="E63" i="1"/>
  <c r="N63" i="1" s="1"/>
  <c r="D63" i="1"/>
  <c r="P62" i="1"/>
  <c r="O62" i="1"/>
  <c r="E62" i="1"/>
  <c r="N62" i="1" s="1"/>
  <c r="D62" i="1"/>
  <c r="P61" i="1"/>
  <c r="O61" i="1"/>
  <c r="E61" i="1"/>
  <c r="N61" i="1" s="1"/>
  <c r="D61" i="1"/>
  <c r="P60" i="1"/>
  <c r="O60" i="1"/>
  <c r="E60" i="1"/>
  <c r="N60" i="1" s="1"/>
  <c r="D60" i="1"/>
  <c r="P59" i="1"/>
  <c r="O59" i="1"/>
  <c r="E59" i="1"/>
  <c r="N59" i="1" s="1"/>
  <c r="D59" i="1"/>
  <c r="P58" i="1"/>
  <c r="O58" i="1"/>
  <c r="E58" i="1"/>
  <c r="N58" i="1" s="1"/>
  <c r="D58" i="1"/>
  <c r="P57" i="1"/>
  <c r="O57" i="1"/>
  <c r="E57" i="1"/>
  <c r="N57" i="1" s="1"/>
  <c r="D57" i="1"/>
  <c r="P56" i="1"/>
  <c r="O56" i="1"/>
  <c r="E56" i="1"/>
  <c r="N56" i="1" s="1"/>
  <c r="D56" i="1"/>
  <c r="P55" i="1"/>
  <c r="D55" i="1" s="1"/>
  <c r="O55" i="1"/>
  <c r="E55" i="1"/>
  <c r="N55" i="1" s="1"/>
  <c r="P54" i="1"/>
  <c r="O54" i="1"/>
  <c r="E54" i="1"/>
  <c r="N54" i="1" s="1"/>
  <c r="D54" i="1"/>
  <c r="P53" i="1"/>
  <c r="D53" i="1" s="1"/>
  <c r="O53" i="1"/>
  <c r="E53" i="1"/>
  <c r="N53" i="1" s="1"/>
  <c r="P52" i="1"/>
  <c r="D52" i="1" s="1"/>
  <c r="O52" i="1"/>
  <c r="E52" i="1"/>
  <c r="N52" i="1" s="1"/>
  <c r="P51" i="1"/>
  <c r="D51" i="1" s="1"/>
  <c r="O51" i="1"/>
  <c r="E51" i="1"/>
  <c r="N51" i="1" s="1"/>
  <c r="P50" i="1"/>
  <c r="D50" i="1" s="1"/>
  <c r="O50" i="1"/>
  <c r="E50" i="1"/>
  <c r="N50" i="1" s="1"/>
  <c r="P49" i="1"/>
  <c r="O49" i="1"/>
  <c r="E49" i="1"/>
  <c r="N49" i="1" s="1"/>
  <c r="D49" i="1"/>
  <c r="P48" i="1"/>
  <c r="D48" i="1" s="1"/>
  <c r="O48" i="1"/>
  <c r="E48" i="1"/>
  <c r="N48" i="1" s="1"/>
  <c r="P47" i="1"/>
  <c r="O47" i="1"/>
  <c r="E47" i="1"/>
  <c r="N47" i="1" s="1"/>
  <c r="D47" i="1"/>
  <c r="P46" i="1"/>
  <c r="O46" i="1"/>
  <c r="E46" i="1"/>
  <c r="N46" i="1" s="1"/>
  <c r="D46" i="1"/>
  <c r="P45" i="1"/>
  <c r="D45" i="1" s="1"/>
  <c r="O45" i="1"/>
  <c r="E45" i="1"/>
  <c r="N45" i="1" s="1"/>
  <c r="P44" i="1"/>
  <c r="D44" i="1" s="1"/>
  <c r="O44" i="1"/>
  <c r="E44" i="1"/>
  <c r="N44" i="1" s="1"/>
  <c r="P43" i="1"/>
  <c r="D43" i="1" s="1"/>
  <c r="O43" i="1"/>
  <c r="E43" i="1"/>
  <c r="N43" i="1" s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M42" i="1"/>
  <c r="L42" i="1"/>
  <c r="K42" i="1"/>
  <c r="J42" i="1"/>
  <c r="I42" i="1"/>
  <c r="H42" i="1"/>
  <c r="G42" i="1"/>
  <c r="F42" i="1"/>
  <c r="C42" i="1"/>
  <c r="P41" i="1"/>
  <c r="O41" i="1"/>
  <c r="E41" i="1"/>
  <c r="N41" i="1" s="1"/>
  <c r="D41" i="1"/>
  <c r="P40" i="1"/>
  <c r="O40" i="1"/>
  <c r="E40" i="1"/>
  <c r="N40" i="1" s="1"/>
  <c r="D40" i="1"/>
  <c r="P39" i="1"/>
  <c r="O39" i="1"/>
  <c r="E39" i="1"/>
  <c r="N39" i="1" s="1"/>
  <c r="D39" i="1"/>
  <c r="P38" i="1"/>
  <c r="O38" i="1"/>
  <c r="E38" i="1"/>
  <c r="N38" i="1" s="1"/>
  <c r="D38" i="1"/>
  <c r="P37" i="1"/>
  <c r="O37" i="1"/>
  <c r="E37" i="1"/>
  <c r="N37" i="1" s="1"/>
  <c r="D37" i="1"/>
  <c r="P36" i="1"/>
  <c r="O36" i="1"/>
  <c r="N36" i="1"/>
  <c r="E36" i="1"/>
  <c r="D36" i="1"/>
  <c r="P35" i="1"/>
  <c r="D35" i="1" s="1"/>
  <c r="O35" i="1"/>
  <c r="E35" i="1"/>
  <c r="N35" i="1" s="1"/>
  <c r="P34" i="1"/>
  <c r="D34" i="1" s="1"/>
  <c r="O34" i="1"/>
  <c r="E34" i="1"/>
  <c r="N34" i="1" s="1"/>
  <c r="P33" i="1"/>
  <c r="D33" i="1" s="1"/>
  <c r="D32" i="1" s="1"/>
  <c r="O33" i="1"/>
  <c r="E33" i="1"/>
  <c r="N33" i="1" s="1"/>
  <c r="AC32" i="1"/>
  <c r="AC16" i="1" s="1"/>
  <c r="AB32" i="1"/>
  <c r="AA32" i="1"/>
  <c r="Z32" i="1"/>
  <c r="Y32" i="1"/>
  <c r="X32" i="1"/>
  <c r="W32" i="1"/>
  <c r="V32" i="1"/>
  <c r="U32" i="1"/>
  <c r="U16" i="1" s="1"/>
  <c r="T32" i="1"/>
  <c r="S32" i="1"/>
  <c r="R32" i="1"/>
  <c r="Q32" i="1"/>
  <c r="P32" i="1"/>
  <c r="M32" i="1"/>
  <c r="L32" i="1"/>
  <c r="K32" i="1"/>
  <c r="J32" i="1"/>
  <c r="I32" i="1"/>
  <c r="H32" i="1"/>
  <c r="G32" i="1"/>
  <c r="F32" i="1"/>
  <c r="C32" i="1"/>
  <c r="P31" i="1"/>
  <c r="O31" i="1"/>
  <c r="E31" i="1"/>
  <c r="N31" i="1" s="1"/>
  <c r="D31" i="1"/>
  <c r="P30" i="1"/>
  <c r="O30" i="1"/>
  <c r="E30" i="1"/>
  <c r="N30" i="1" s="1"/>
  <c r="D30" i="1"/>
  <c r="P29" i="1"/>
  <c r="O29" i="1"/>
  <c r="E29" i="1"/>
  <c r="N29" i="1" s="1"/>
  <c r="D29" i="1"/>
  <c r="P28" i="1"/>
  <c r="O28" i="1"/>
  <c r="E28" i="1"/>
  <c r="N28" i="1" s="1"/>
  <c r="D28" i="1"/>
  <c r="P27" i="1"/>
  <c r="O27" i="1"/>
  <c r="E27" i="1"/>
  <c r="N27" i="1" s="1"/>
  <c r="D27" i="1"/>
  <c r="P26" i="1"/>
  <c r="O26" i="1"/>
  <c r="E26" i="1"/>
  <c r="N26" i="1" s="1"/>
  <c r="D26" i="1"/>
  <c r="P25" i="1"/>
  <c r="O25" i="1"/>
  <c r="E25" i="1"/>
  <c r="N25" i="1" s="1"/>
  <c r="D25" i="1"/>
  <c r="P24" i="1"/>
  <c r="O24" i="1"/>
  <c r="E24" i="1"/>
  <c r="N24" i="1" s="1"/>
  <c r="D24" i="1"/>
  <c r="P23" i="1"/>
  <c r="O23" i="1"/>
  <c r="E23" i="1"/>
  <c r="N23" i="1" s="1"/>
  <c r="D23" i="1"/>
  <c r="P22" i="1"/>
  <c r="O22" i="1"/>
  <c r="O21" i="1" s="1"/>
  <c r="E22" i="1"/>
  <c r="N22" i="1" s="1"/>
  <c r="D22" i="1"/>
  <c r="AC21" i="1"/>
  <c r="AB21" i="1"/>
  <c r="AB16" i="1" s="1"/>
  <c r="AA21" i="1"/>
  <c r="Z21" i="1"/>
  <c r="Y21" i="1"/>
  <c r="X21" i="1"/>
  <c r="X16" i="1" s="1"/>
  <c r="W21" i="1"/>
  <c r="V21" i="1"/>
  <c r="U21" i="1"/>
  <c r="T21" i="1"/>
  <c r="T16" i="1" s="1"/>
  <c r="S21" i="1"/>
  <c r="R21" i="1"/>
  <c r="Q21" i="1"/>
  <c r="P21" i="1"/>
  <c r="M21" i="1"/>
  <c r="L21" i="1"/>
  <c r="K21" i="1"/>
  <c r="K16" i="1" s="1"/>
  <c r="J21" i="1"/>
  <c r="I21" i="1"/>
  <c r="H21" i="1"/>
  <c r="G21" i="1"/>
  <c r="F21" i="1"/>
  <c r="D21" i="1"/>
  <c r="C21" i="1"/>
  <c r="P20" i="1"/>
  <c r="D20" i="1" s="1"/>
  <c r="O20" i="1"/>
  <c r="E20" i="1"/>
  <c r="N20" i="1" s="1"/>
  <c r="P19" i="1"/>
  <c r="D19" i="1" s="1"/>
  <c r="O19" i="1"/>
  <c r="O17" i="1" s="1"/>
  <c r="E19" i="1"/>
  <c r="N19" i="1" s="1"/>
  <c r="P18" i="1"/>
  <c r="O18" i="1"/>
  <c r="E18" i="1"/>
  <c r="N18" i="1" s="1"/>
  <c r="D18" i="1"/>
  <c r="AC17" i="1"/>
  <c r="AB17" i="1"/>
  <c r="AA17" i="1"/>
  <c r="AA16" i="1" s="1"/>
  <c r="Z17" i="1"/>
  <c r="Z16" i="1" s="1"/>
  <c r="Y17" i="1"/>
  <c r="X17" i="1"/>
  <c r="W17" i="1"/>
  <c r="W16" i="1" s="1"/>
  <c r="V17" i="1"/>
  <c r="V16" i="1" s="1"/>
  <c r="U17" i="1"/>
  <c r="T17" i="1"/>
  <c r="S17" i="1"/>
  <c r="S16" i="1" s="1"/>
  <c r="R17" i="1"/>
  <c r="R16" i="1" s="1"/>
  <c r="Q17" i="1"/>
  <c r="M17" i="1"/>
  <c r="M16" i="1" s="1"/>
  <c r="L17" i="1"/>
  <c r="K17" i="1"/>
  <c r="J17" i="1"/>
  <c r="I17" i="1"/>
  <c r="I16" i="1" s="1"/>
  <c r="H17" i="1"/>
  <c r="H16" i="1" s="1"/>
  <c r="G17" i="1"/>
  <c r="F17" i="1"/>
  <c r="E17" i="1"/>
  <c r="C17" i="1"/>
  <c r="Y16" i="1"/>
  <c r="Q16" i="1"/>
  <c r="L16" i="1"/>
  <c r="G16" i="1"/>
  <c r="C16" i="1"/>
  <c r="D17" i="1" l="1"/>
  <c r="O42" i="1"/>
  <c r="N68" i="1"/>
  <c r="F16" i="1"/>
  <c r="J16" i="1"/>
  <c r="P68" i="1"/>
  <c r="D42" i="1"/>
  <c r="P17" i="1"/>
  <c r="O32" i="1"/>
  <c r="O16" i="1" s="1"/>
  <c r="D68" i="1"/>
  <c r="N17" i="1"/>
  <c r="E32" i="1"/>
  <c r="E42" i="1"/>
  <c r="N21" i="1"/>
  <c r="E21" i="1"/>
  <c r="E16" i="1" s="1"/>
  <c r="N32" i="1"/>
  <c r="N42" i="1"/>
  <c r="AE41" i="1"/>
  <c r="AE40" i="1"/>
  <c r="AE37" i="1"/>
  <c r="AE31" i="1"/>
  <c r="AE30" i="1"/>
  <c r="AE27" i="1"/>
  <c r="AE26" i="1"/>
  <c r="AE23" i="1"/>
  <c r="AE20" i="1"/>
  <c r="AE72" i="1"/>
  <c r="AE71" i="1"/>
  <c r="AE70" i="1"/>
  <c r="AE69" i="1"/>
  <c r="AE67" i="1"/>
  <c r="AE66" i="1"/>
  <c r="AG64" i="1"/>
  <c r="AE64" i="1"/>
  <c r="AG63" i="1"/>
  <c r="AE63" i="1"/>
  <c r="AE61" i="1"/>
  <c r="AE60" i="1"/>
  <c r="AE59" i="1"/>
  <c r="AE57" i="1"/>
  <c r="AE56" i="1"/>
  <c r="AE55" i="1"/>
  <c r="AE54" i="1"/>
  <c r="AE53" i="1"/>
  <c r="AE52" i="1"/>
  <c r="AE51" i="1"/>
  <c r="AE50" i="1"/>
  <c r="AE39" i="1"/>
  <c r="AE38" i="1"/>
  <c r="AE35" i="1"/>
  <c r="AE34" i="1"/>
  <c r="AE33" i="1"/>
  <c r="AE29" i="1"/>
  <c r="AE28" i="1"/>
  <c r="AE25" i="1"/>
  <c r="AE24" i="1"/>
  <c r="AE19" i="1"/>
  <c r="AE18" i="1"/>
  <c r="D16" i="1" l="1"/>
  <c r="N16" i="1"/>
  <c r="P16" i="1"/>
  <c r="AE68" i="1"/>
  <c r="AE58" i="1"/>
  <c r="AE21" i="1"/>
  <c r="AE22" i="1"/>
  <c r="AE17" i="1"/>
  <c r="AE36" i="1"/>
  <c r="AE42" i="1" l="1"/>
  <c r="AE49" i="1"/>
  <c r="AE16" i="1"/>
  <c r="AE32" i="1"/>
</calcChain>
</file>

<file path=xl/sharedStrings.xml><?xml version="1.0" encoding="utf-8"?>
<sst xmlns="http://schemas.openxmlformats.org/spreadsheetml/2006/main" count="168" uniqueCount="133">
  <si>
    <t xml:space="preserve">        Приложение № 2   </t>
  </si>
  <si>
    <t xml:space="preserve"> к Программе</t>
  </si>
  <si>
    <t>ПЛАН</t>
  </si>
  <si>
    <t>№ п/п</t>
  </si>
  <si>
    <t>Период реализации Программы, наименование муниципального образования</t>
  </si>
  <si>
    <t>Расселяемая площадь жилых помещений, кв. метров, – всего</t>
  </si>
  <si>
    <t xml:space="preserve">Стоимость мероприятий по переселению, рублей, – всего               </t>
  </si>
  <si>
    <t>Мероприятия по переселению, не связанные с приобретением жилых помещений</t>
  </si>
  <si>
    <t>Мероприятия по переселению граждан, связанные с приобретением (строительством) жилых помещений</t>
  </si>
  <si>
    <t>Всего</t>
  </si>
  <si>
    <t>в том числе</t>
  </si>
  <si>
    <t>Дальнейшее использование приобретенных 
(построенных) жилых помещений</t>
  </si>
  <si>
    <t xml:space="preserve">выплата собственникам жилых помещений возмещения за изымаемые жилые помещения и предоставление субсидий </t>
  </si>
  <si>
    <t>заключение договоров о развитии застроенной территории и комплексном развитии территории</t>
  </si>
  <si>
    <t>пересе-ление граждан    в свободный жилищный фонд</t>
  </si>
  <si>
    <t xml:space="preserve">приведение жилых помещений свободного жилищного фонда в состояние, пригодное для постоянного проживания граждан </t>
  </si>
  <si>
    <t>строительство домов</t>
  </si>
  <si>
    <t>приобретение жилых помещений у застройщиков</t>
  </si>
  <si>
    <t>приобретение жилых помещений у лиц, не являющихся застройщиками</t>
  </si>
  <si>
    <t xml:space="preserve">приведение приобретен-ных жилых помещений в состояние, пригодное для постоянного проживания граждан </t>
  </si>
  <si>
    <t>Предоставление по договорам социального найма</t>
  </si>
  <si>
    <t>Предоставление по договорам найма жилищного фонда социального использования</t>
  </si>
  <si>
    <t>Предоставление по договорам найма жилого помещения маневренного фонда</t>
  </si>
  <si>
    <t>Предоставление по договорам мены</t>
  </si>
  <si>
    <t>в строящихся домах</t>
  </si>
  <si>
    <t>в домах, введенных в эксплуатацию</t>
  </si>
  <si>
    <t>Расселяемая площадь, кв. метров</t>
  </si>
  <si>
    <t>Стоимость возмещения, рублей</t>
  </si>
  <si>
    <t>Субсидия на приобретение (строительство) жилых помещений, рублей</t>
  </si>
  <si>
    <t>Субсидия на возмещение части расходов на уплату процентов за пользование займом или кредитом, рублей</t>
  </si>
  <si>
    <t>Субсидия на возмещение расходов по договорам о комплексном и устойчивом развитии территорий, рублей</t>
  </si>
  <si>
    <t>Стоимость, рублей</t>
  </si>
  <si>
    <t xml:space="preserve">     Приобретаемая площадь,      кв. метров        </t>
  </si>
  <si>
    <t>Площадь, кв. метров</t>
  </si>
  <si>
    <t>По Программе,  в рамках которой предусмотрено финансирование за счет средств Фонда, – всего</t>
  </si>
  <si>
    <t>Всего по этапу 2019 года</t>
  </si>
  <si>
    <t>1.1</t>
  </si>
  <si>
    <t xml:space="preserve">Итого по городу Кирову </t>
  </si>
  <si>
    <t>1.2</t>
  </si>
  <si>
    <t>Итого по Кильмезскому городскому поселению Кильмезского района</t>
  </si>
  <si>
    <t>1.3</t>
  </si>
  <si>
    <t xml:space="preserve">Итого по Оричевскому району </t>
  </si>
  <si>
    <t>2</t>
  </si>
  <si>
    <t>Всего по этапу 2020 года</t>
  </si>
  <si>
    <t>2.1</t>
  </si>
  <si>
    <t>Итого по городу Котельничу</t>
  </si>
  <si>
    <t>2.2</t>
  </si>
  <si>
    <t xml:space="preserve">Итого по Зуевскому району </t>
  </si>
  <si>
    <t>2.3</t>
  </si>
  <si>
    <t>Итого по Бурмакинскому сельскому поселению Кирово-Чепецкого района</t>
  </si>
  <si>
    <t>2.4</t>
  </si>
  <si>
    <t>Итого по Просницкому сельскому поселению Кирово-Чепецкого района</t>
  </si>
  <si>
    <t>2.5</t>
  </si>
  <si>
    <t>Итого по Мурашинскому городскому поселению Мурашинского района</t>
  </si>
  <si>
    <t>2.6</t>
  </si>
  <si>
    <t xml:space="preserve">Итого по Опаринскому району </t>
  </si>
  <si>
    <t>2.7</t>
  </si>
  <si>
    <t>Итого по Орловскому району Кировской области</t>
  </si>
  <si>
    <t>2.8</t>
  </si>
  <si>
    <t>Итого по Свечинскому муниципальному округу</t>
  </si>
  <si>
    <t>2.9</t>
  </si>
  <si>
    <t>Итого по Вахрушевскому городскому поселению Слободского района</t>
  </si>
  <si>
    <t>2.10</t>
  </si>
  <si>
    <t>Итого по Советскому городскому поселению Советского района Кировской области</t>
  </si>
  <si>
    <t>3</t>
  </si>
  <si>
    <t>Всего по этапу 2021 года</t>
  </si>
  <si>
    <t>3.1</t>
  </si>
  <si>
    <t xml:space="preserve">Итого по Арбажскому муниципальному округу </t>
  </si>
  <si>
    <t>3.2</t>
  </si>
  <si>
    <t>Итого по Кирсинскому городскому поселению Верхнекамского района</t>
  </si>
  <si>
    <t>3.3</t>
  </si>
  <si>
    <t>Итого по Верхошижемскому городскому поселению Верхошижемского района</t>
  </si>
  <si>
    <t>3.4</t>
  </si>
  <si>
    <t>3.5</t>
  </si>
  <si>
    <t xml:space="preserve">Итого по городу Котельничу </t>
  </si>
  <si>
    <t>3.6</t>
  </si>
  <si>
    <t>3.7</t>
  </si>
  <si>
    <t>3.8</t>
  </si>
  <si>
    <t>3.9</t>
  </si>
  <si>
    <t>4</t>
  </si>
  <si>
    <t>Всего по этапу 2022 года</t>
  </si>
  <si>
    <t>4.1</t>
  </si>
  <si>
    <t xml:space="preserve">Итого по Афанасьевскому району </t>
  </si>
  <si>
    <t>4.2</t>
  </si>
  <si>
    <t>Итого по Белохолуницкому городскому поселению Белохолуницкого района</t>
  </si>
  <si>
    <t>4.3</t>
  </si>
  <si>
    <t>Итого по Краснополянскому городскому поселению Вятскополянского района</t>
  </si>
  <si>
    <t>4.4</t>
  </si>
  <si>
    <t>Итого по Омгинскому сельскому поселению Вятскополянского района</t>
  </si>
  <si>
    <t>4.5</t>
  </si>
  <si>
    <t>Итого по Сосновскому городскому поселению Вятскополянского района</t>
  </si>
  <si>
    <t>4.6</t>
  </si>
  <si>
    <t xml:space="preserve">Итого по городу Вятские Поляны </t>
  </si>
  <si>
    <t>4.7</t>
  </si>
  <si>
    <t>4.8</t>
  </si>
  <si>
    <t xml:space="preserve">Итого по городу Кирово-Чепецку </t>
  </si>
  <si>
    <t>4.9</t>
  </si>
  <si>
    <t>4.10</t>
  </si>
  <si>
    <t xml:space="preserve">Итого по городу Слободскому </t>
  </si>
  <si>
    <t>4.11</t>
  </si>
  <si>
    <t>4.12</t>
  </si>
  <si>
    <t>Итого по Кстининскому сельскому поселению Кирово-Чепецкого района</t>
  </si>
  <si>
    <t>4.13</t>
  </si>
  <si>
    <t>Итого по Лузскому муниципальному округу</t>
  </si>
  <si>
    <t>4.14</t>
  </si>
  <si>
    <t>Итого по Мурашинскому муниципальному округу</t>
  </si>
  <si>
    <t>4.15</t>
  </si>
  <si>
    <t>Итого по Нагорскому городскому поселению Нагорского района</t>
  </si>
  <si>
    <t>4.16</t>
  </si>
  <si>
    <t>Итого по Омутнинскому городскому поселению Омутнинского района</t>
  </si>
  <si>
    <t>4.17</t>
  </si>
  <si>
    <t>4.18</t>
  </si>
  <si>
    <t>Итого по Демьяновскому городскому поселению Подосиновского района Кировской области</t>
  </si>
  <si>
    <t>4.19</t>
  </si>
  <si>
    <t>Итого по Подосиновскому городскому поселению Подосиновского района Кировской области</t>
  </si>
  <si>
    <t>4.20</t>
  </si>
  <si>
    <t>4.21</t>
  </si>
  <si>
    <t>4.22</t>
  </si>
  <si>
    <t>Итого по Октябрьскому сельскому поселению Слободского района</t>
  </si>
  <si>
    <t>4.23</t>
  </si>
  <si>
    <t>4.24</t>
  </si>
  <si>
    <t xml:space="preserve">Итого по Тужинскому району </t>
  </si>
  <si>
    <t>4.25</t>
  </si>
  <si>
    <t>5</t>
  </si>
  <si>
    <t>Всего по этапу 2023 года</t>
  </si>
  <si>
    <t>5.1</t>
  </si>
  <si>
    <t>5.2</t>
  </si>
  <si>
    <t>5.3</t>
  </si>
  <si>
    <t>5.4</t>
  </si>
  <si>
    <t>_____________________________</t>
  </si>
  <si>
    <t>Итого по Уржумскому городскому поселению Уржумского муниципального района</t>
  </si>
  <si>
    <t xml:space="preserve">        Приложение № 1   </t>
  </si>
  <si>
    <t xml:space="preserve">                реализации мероприятий по переселению граждан из аварийного жилищного фонда, 
признанного таковым до 1 января 2017 года, по способам переселения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</si>
</sst>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0"/>
  </numFmts>
  <fonts count="6">
    <font>
      <sz val="11"/>
      <color rgb="FF000000"/>
      <name val="Calibri"/>
      <charset val="134"/>
    </font>
    <font>
      <sz val="12"/>
      <color rgb="FF000000"/>
      <name val="Times New Roman"/>
      <family val="1"/>
      <charset val="204"/>
    </font>
    <font>
      <sz val="10"/>
      <color rgb="FF000000"/>
      <name val="Arial Cyr"/>
      <charset val="134"/>
    </font>
    <font>
      <sz val="16"/>
      <color rgb="FF000000"/>
      <name val="Times New Roman"/>
      <family val="1"/>
      <charset val="204"/>
    </font>
    <font>
      <sz val="39"/>
      <color rgb="FF000000"/>
      <name val="Times New Roman"/>
      <family val="1"/>
      <charset val="204"/>
    </font>
    <font>
      <b/>
      <sz val="3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 applyFill="1"/>
    <xf numFmtId="0" fontId="0" fillId="2" borderId="0" xfId="0" applyFill="1"/>
    <xf numFmtId="0" fontId="1" fillId="0" borderId="0" xfId="0" applyFont="1" applyFill="1"/>
    <xf numFmtId="0" fontId="1" fillId="2" borderId="0" xfId="0" applyFont="1" applyFill="1"/>
    <xf numFmtId="0" fontId="2" fillId="0" borderId="0" xfId="0" applyFont="1" applyFill="1"/>
    <xf numFmtId="0" fontId="1" fillId="0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3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2" fillId="2" borderId="0" xfId="0" applyFont="1" applyFill="1"/>
    <xf numFmtId="164" fontId="0" fillId="2" borderId="0" xfId="0" applyNumberFormat="1" applyFill="1"/>
    <xf numFmtId="49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right" vertical="center" wrapText="1"/>
    </xf>
    <xf numFmtId="164" fontId="1" fillId="4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164" fontId="1" fillId="2" borderId="0" xfId="0" applyNumberFormat="1" applyFont="1" applyFill="1" applyBorder="1" applyAlignment="1">
      <alignment horizontal="right" vertical="center"/>
    </xf>
    <xf numFmtId="164" fontId="1" fillId="4" borderId="0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 wrapText="1"/>
    </xf>
    <xf numFmtId="4" fontId="1" fillId="3" borderId="5" xfId="0" applyNumberFormat="1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>
      <alignment horizontal="right" vertical="center"/>
    </xf>
    <xf numFmtId="4" fontId="1" fillId="3" borderId="5" xfId="0" applyNumberFormat="1" applyFont="1" applyFill="1" applyBorder="1" applyAlignment="1">
      <alignment horizontal="right" vertical="center"/>
    </xf>
    <xf numFmtId="0" fontId="4" fillId="0" borderId="0" xfId="0" applyFont="1" applyFill="1"/>
    <xf numFmtId="0" fontId="4" fillId="2" borderId="0" xfId="0" applyFont="1" applyFill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/>
    </xf>
    <xf numFmtId="0" fontId="1" fillId="0" borderId="2" xfId="0" applyFont="1" applyFill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textRotation="90" wrapText="1" readingOrder="2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476250</xdr:colOff>
      <xdr:row>5</xdr:row>
      <xdr:rowOff>1476375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954250" y="4492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5"/>
  <sheetViews>
    <sheetView tabSelected="1" view="pageLayout" zoomScale="50" zoomScaleNormal="60" zoomScalePageLayoutView="50" workbookViewId="0">
      <selection activeCell="M6" sqref="M6"/>
    </sheetView>
  </sheetViews>
  <sheetFormatPr defaultColWidth="9" defaultRowHeight="15.75"/>
  <cols>
    <col min="1" max="1" width="6.140625" style="2" customWidth="1"/>
    <col min="2" max="2" width="27.7109375" style="2" customWidth="1"/>
    <col min="3" max="3" width="13.28515625" style="2" customWidth="1"/>
    <col min="4" max="4" width="20.42578125" style="2" customWidth="1"/>
    <col min="5" max="5" width="10.28515625" style="3" customWidth="1"/>
    <col min="6" max="6" width="10.7109375" style="2" customWidth="1"/>
    <col min="7" max="7" width="18" style="2" customWidth="1"/>
    <col min="8" max="8" width="9.85546875" style="2" customWidth="1"/>
    <col min="9" max="9" width="11.7109375" style="2" customWidth="1"/>
    <col min="10" max="10" width="6.42578125" style="2" customWidth="1"/>
    <col min="11" max="11" width="12.5703125" style="2" customWidth="1"/>
    <col min="12" max="12" width="12.85546875" style="2" customWidth="1"/>
    <col min="13" max="13" width="16.28515625" style="2" customWidth="1"/>
    <col min="14" max="14" width="13" style="2" customWidth="1"/>
    <col min="15" max="15" width="12.7109375" style="2" customWidth="1"/>
    <col min="16" max="16" width="19.42578125" style="2" customWidth="1"/>
    <col min="17" max="17" width="12.42578125" style="2" customWidth="1"/>
    <col min="18" max="18" width="20.42578125" style="2" customWidth="1"/>
    <col min="19" max="19" width="12" style="2" customWidth="1"/>
    <col min="20" max="20" width="20" style="2" customWidth="1"/>
    <col min="21" max="21" width="10.7109375" style="2" customWidth="1"/>
    <col min="22" max="22" width="15.140625" style="2" customWidth="1"/>
    <col min="23" max="23" width="12" style="2" customWidth="1"/>
    <col min="24" max="24" width="19.28515625" style="2" customWidth="1"/>
    <col min="25" max="25" width="14.28515625" style="2" customWidth="1"/>
    <col min="26" max="26" width="12.5703125" style="2" customWidth="1"/>
    <col min="27" max="27" width="9.140625" style="2" customWidth="1"/>
    <col min="28" max="28" width="9.5703125" style="2" customWidth="1"/>
    <col min="29" max="29" width="11.85546875" style="2" customWidth="1"/>
    <col min="30" max="30" width="9.140625" style="4" customWidth="1"/>
  </cols>
  <sheetData>
    <row r="1" spans="1:31" ht="42" customHeight="1">
      <c r="A1" s="30"/>
      <c r="B1" s="30"/>
      <c r="C1" s="30"/>
      <c r="D1" s="30"/>
      <c r="E1" s="31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48" t="s">
        <v>131</v>
      </c>
      <c r="Y1" s="48"/>
      <c r="Z1" s="48"/>
      <c r="AA1" s="48"/>
      <c r="AB1" s="48"/>
      <c r="AC1" s="48"/>
    </row>
    <row r="2" spans="1:31" ht="59.25" customHeight="1">
      <c r="A2" s="30"/>
      <c r="B2" s="30"/>
      <c r="C2" s="30"/>
      <c r="D2" s="30"/>
      <c r="E2" s="31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2"/>
      <c r="AA2" s="32"/>
      <c r="AB2" s="32"/>
      <c r="AC2" s="32"/>
    </row>
    <row r="3" spans="1:31" ht="43.5" customHeight="1">
      <c r="A3" s="30"/>
      <c r="B3" s="30"/>
      <c r="C3" s="30"/>
      <c r="D3" s="30"/>
      <c r="E3" s="31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48" t="s">
        <v>0</v>
      </c>
      <c r="Y3" s="48"/>
      <c r="Z3" s="48"/>
      <c r="AA3" s="48"/>
      <c r="AB3" s="48"/>
      <c r="AC3" s="48"/>
    </row>
    <row r="4" spans="1:31" ht="54" customHeight="1">
      <c r="A4" s="30"/>
      <c r="B4" s="30"/>
      <c r="C4" s="30"/>
      <c r="D4" s="30"/>
      <c r="E4" s="31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49"/>
      <c r="AB4" s="49"/>
      <c r="AC4" s="49"/>
    </row>
    <row r="5" spans="1:31" ht="38.25" customHeight="1">
      <c r="A5" s="30"/>
      <c r="B5" s="30"/>
      <c r="C5" s="30"/>
      <c r="D5" s="30"/>
      <c r="E5" s="31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50" t="s">
        <v>1</v>
      </c>
      <c r="Y5" s="50"/>
      <c r="Z5" s="50"/>
      <c r="AA5" s="50"/>
      <c r="AB5" s="50"/>
      <c r="AC5" s="50"/>
    </row>
    <row r="6" spans="1:31" ht="142.5" customHeight="1">
      <c r="A6" s="30"/>
      <c r="B6" s="30"/>
      <c r="C6" s="30"/>
      <c r="D6" s="30"/>
      <c r="E6" s="31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3"/>
      <c r="Y6" s="33"/>
      <c r="Z6" s="33"/>
      <c r="AA6" s="33"/>
      <c r="AB6" s="33"/>
      <c r="AC6" s="33"/>
    </row>
    <row r="7" spans="1:31" ht="48.75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</row>
    <row r="8" spans="1:31" ht="159.75" customHeight="1">
      <c r="A8" s="42" t="s">
        <v>132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</row>
    <row r="9" spans="1:31" ht="23.25" customHeight="1">
      <c r="A9" s="36" t="s">
        <v>3</v>
      </c>
      <c r="B9" s="34" t="s">
        <v>4</v>
      </c>
      <c r="C9" s="39" t="s">
        <v>5</v>
      </c>
      <c r="D9" s="40" t="s">
        <v>6</v>
      </c>
      <c r="E9" s="34" t="s">
        <v>7</v>
      </c>
      <c r="F9" s="34"/>
      <c r="G9" s="34"/>
      <c r="H9" s="34"/>
      <c r="I9" s="34"/>
      <c r="J9" s="34"/>
      <c r="K9" s="34"/>
      <c r="L9" s="34"/>
      <c r="M9" s="34"/>
      <c r="N9" s="34" t="s">
        <v>8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31" ht="48" customHeight="1">
      <c r="A10" s="37"/>
      <c r="B10" s="34"/>
      <c r="C10" s="39"/>
      <c r="D10" s="40"/>
      <c r="E10" s="41" t="s">
        <v>9</v>
      </c>
      <c r="F10" s="43" t="s">
        <v>10</v>
      </c>
      <c r="G10" s="43"/>
      <c r="H10" s="43"/>
      <c r="I10" s="43"/>
      <c r="J10" s="43"/>
      <c r="K10" s="43"/>
      <c r="L10" s="43"/>
      <c r="M10" s="43"/>
      <c r="N10" s="34" t="s">
        <v>9</v>
      </c>
      <c r="O10" s="34"/>
      <c r="P10" s="34"/>
      <c r="Q10" s="44" t="s">
        <v>10</v>
      </c>
      <c r="R10" s="45"/>
      <c r="S10" s="45"/>
      <c r="T10" s="45"/>
      <c r="U10" s="45"/>
      <c r="V10" s="45"/>
      <c r="W10" s="45"/>
      <c r="X10" s="45"/>
      <c r="Y10" s="46"/>
      <c r="Z10" s="47" t="s">
        <v>11</v>
      </c>
      <c r="AA10" s="47"/>
      <c r="AB10" s="47"/>
      <c r="AC10" s="47"/>
    </row>
    <row r="11" spans="1:31" ht="39.75" customHeight="1">
      <c r="A11" s="37"/>
      <c r="B11" s="34"/>
      <c r="C11" s="39"/>
      <c r="D11" s="40"/>
      <c r="E11" s="41"/>
      <c r="F11" s="34" t="s">
        <v>12</v>
      </c>
      <c r="G11" s="34"/>
      <c r="H11" s="34"/>
      <c r="I11" s="34"/>
      <c r="J11" s="34" t="s">
        <v>13</v>
      </c>
      <c r="K11" s="34"/>
      <c r="L11" s="34" t="s">
        <v>14</v>
      </c>
      <c r="M11" s="34" t="s">
        <v>15</v>
      </c>
      <c r="N11" s="34"/>
      <c r="O11" s="34"/>
      <c r="P11" s="34"/>
      <c r="Q11" s="34" t="s">
        <v>16</v>
      </c>
      <c r="R11" s="34"/>
      <c r="S11" s="34" t="s">
        <v>17</v>
      </c>
      <c r="T11" s="34"/>
      <c r="U11" s="34"/>
      <c r="V11" s="34"/>
      <c r="W11" s="34" t="s">
        <v>18</v>
      </c>
      <c r="X11" s="34"/>
      <c r="Y11" s="34" t="s">
        <v>19</v>
      </c>
      <c r="Z11" s="40" t="s">
        <v>20</v>
      </c>
      <c r="AA11" s="40" t="s">
        <v>21</v>
      </c>
      <c r="AB11" s="40" t="s">
        <v>22</v>
      </c>
      <c r="AC11" s="40" t="s">
        <v>23</v>
      </c>
    </row>
    <row r="12" spans="1:31" ht="34.5" customHeight="1">
      <c r="A12" s="37"/>
      <c r="B12" s="34"/>
      <c r="C12" s="39"/>
      <c r="D12" s="40"/>
      <c r="E12" s="41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 t="s">
        <v>24</v>
      </c>
      <c r="T12" s="34"/>
      <c r="U12" s="34" t="s">
        <v>25</v>
      </c>
      <c r="V12" s="34"/>
      <c r="W12" s="34"/>
      <c r="X12" s="34"/>
      <c r="Y12" s="34"/>
      <c r="Z12" s="40"/>
      <c r="AA12" s="40"/>
      <c r="AB12" s="40"/>
      <c r="AC12" s="40"/>
    </row>
    <row r="13" spans="1:31" ht="132" customHeight="1">
      <c r="A13" s="37"/>
      <c r="B13" s="34"/>
      <c r="C13" s="39"/>
      <c r="D13" s="40"/>
      <c r="E13" s="41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40"/>
      <c r="AA13" s="40"/>
      <c r="AB13" s="40"/>
      <c r="AC13" s="40"/>
    </row>
    <row r="14" spans="1:31" ht="185.25" customHeight="1">
      <c r="A14" s="38"/>
      <c r="B14" s="34"/>
      <c r="C14" s="39"/>
      <c r="D14" s="40"/>
      <c r="E14" s="9" t="s">
        <v>26</v>
      </c>
      <c r="F14" s="10" t="s">
        <v>26</v>
      </c>
      <c r="G14" s="10" t="s">
        <v>27</v>
      </c>
      <c r="H14" s="6" t="s">
        <v>28</v>
      </c>
      <c r="I14" s="6" t="s">
        <v>29</v>
      </c>
      <c r="J14" s="10" t="s">
        <v>26</v>
      </c>
      <c r="K14" s="6" t="s">
        <v>30</v>
      </c>
      <c r="L14" s="10" t="s">
        <v>26</v>
      </c>
      <c r="M14" s="10" t="s">
        <v>31</v>
      </c>
      <c r="N14" s="10" t="s">
        <v>26</v>
      </c>
      <c r="O14" s="10" t="s">
        <v>32</v>
      </c>
      <c r="P14" s="10" t="s">
        <v>31</v>
      </c>
      <c r="Q14" s="10" t="s">
        <v>32</v>
      </c>
      <c r="R14" s="10" t="s">
        <v>31</v>
      </c>
      <c r="S14" s="10" t="s">
        <v>32</v>
      </c>
      <c r="T14" s="10" t="s">
        <v>31</v>
      </c>
      <c r="U14" s="10" t="s">
        <v>32</v>
      </c>
      <c r="V14" s="10" t="s">
        <v>31</v>
      </c>
      <c r="W14" s="10" t="s">
        <v>32</v>
      </c>
      <c r="X14" s="10" t="s">
        <v>31</v>
      </c>
      <c r="Y14" s="10" t="s">
        <v>31</v>
      </c>
      <c r="Z14" s="6" t="s">
        <v>33</v>
      </c>
      <c r="AA14" s="6" t="s">
        <v>33</v>
      </c>
      <c r="AB14" s="6" t="s">
        <v>33</v>
      </c>
      <c r="AC14" s="6" t="s">
        <v>33</v>
      </c>
    </row>
    <row r="15" spans="1:31" ht="20.25" customHeight="1">
      <c r="A15" s="5">
        <v>1</v>
      </c>
      <c r="B15" s="8">
        <v>2</v>
      </c>
      <c r="C15" s="8">
        <v>3</v>
      </c>
      <c r="D15" s="11">
        <v>4</v>
      </c>
      <c r="E15" s="12">
        <v>5</v>
      </c>
      <c r="F15" s="8">
        <v>6</v>
      </c>
      <c r="G15" s="8">
        <v>7</v>
      </c>
      <c r="H15" s="11">
        <v>8</v>
      </c>
      <c r="I15" s="11">
        <v>9</v>
      </c>
      <c r="J15" s="8">
        <v>10</v>
      </c>
      <c r="K15" s="11">
        <v>11</v>
      </c>
      <c r="L15" s="8">
        <v>12</v>
      </c>
      <c r="M15" s="8">
        <v>13</v>
      </c>
      <c r="N15" s="8">
        <v>14</v>
      </c>
      <c r="O15" s="8">
        <v>15</v>
      </c>
      <c r="P15" s="8">
        <v>16</v>
      </c>
      <c r="Q15" s="8">
        <v>17</v>
      </c>
      <c r="R15" s="8">
        <v>18</v>
      </c>
      <c r="S15" s="8">
        <v>19</v>
      </c>
      <c r="T15" s="8">
        <v>20</v>
      </c>
      <c r="U15" s="8">
        <v>21</v>
      </c>
      <c r="V15" s="8">
        <v>22</v>
      </c>
      <c r="W15" s="8">
        <v>23</v>
      </c>
      <c r="X15" s="11">
        <v>24</v>
      </c>
      <c r="Y15" s="11">
        <v>25</v>
      </c>
      <c r="Z15" s="11">
        <v>26</v>
      </c>
      <c r="AA15" s="11">
        <v>27</v>
      </c>
      <c r="AB15" s="11">
        <v>28</v>
      </c>
      <c r="AC15" s="11">
        <v>29</v>
      </c>
    </row>
    <row r="16" spans="1:31" s="1" customFormat="1" ht="73.5" customHeight="1">
      <c r="A16" s="7"/>
      <c r="B16" s="13" t="s">
        <v>34</v>
      </c>
      <c r="C16" s="26">
        <f t="shared" ref="C16:AC16" si="0">SUM(C17,C21,C32,C42,C68)</f>
        <v>117914.84</v>
      </c>
      <c r="D16" s="26">
        <f t="shared" si="0"/>
        <v>8189356204.8399992</v>
      </c>
      <c r="E16" s="26">
        <f t="shared" si="0"/>
        <v>8443.8599999999988</v>
      </c>
      <c r="F16" s="26">
        <f t="shared" si="0"/>
        <v>8443.8599999999988</v>
      </c>
      <c r="G16" s="26">
        <f t="shared" si="0"/>
        <v>490210963.13</v>
      </c>
      <c r="H16" s="27">
        <f t="shared" si="0"/>
        <v>0</v>
      </c>
      <c r="I16" s="27">
        <f t="shared" si="0"/>
        <v>0</v>
      </c>
      <c r="J16" s="26">
        <f t="shared" si="0"/>
        <v>0</v>
      </c>
      <c r="K16" s="27">
        <f t="shared" si="0"/>
        <v>0</v>
      </c>
      <c r="L16" s="26">
        <f t="shared" si="0"/>
        <v>0</v>
      </c>
      <c r="M16" s="26">
        <f t="shared" si="0"/>
        <v>0</v>
      </c>
      <c r="N16" s="28">
        <f t="shared" si="0"/>
        <v>109470.98</v>
      </c>
      <c r="O16" s="28">
        <f t="shared" si="0"/>
        <v>109498.78000000001</v>
      </c>
      <c r="P16" s="28">
        <f t="shared" si="0"/>
        <v>7699145241.7099991</v>
      </c>
      <c r="Q16" s="28">
        <f t="shared" si="0"/>
        <v>55870.09</v>
      </c>
      <c r="R16" s="26">
        <f t="shared" si="0"/>
        <v>3838358457.4099998</v>
      </c>
      <c r="S16" s="26">
        <f t="shared" si="0"/>
        <v>22362.400000000001</v>
      </c>
      <c r="T16" s="26">
        <f t="shared" si="0"/>
        <v>2035418100</v>
      </c>
      <c r="U16" s="26">
        <f t="shared" si="0"/>
        <v>170.5</v>
      </c>
      <c r="V16" s="28">
        <f t="shared" si="0"/>
        <v>6211485.5</v>
      </c>
      <c r="W16" s="28">
        <f t="shared" si="0"/>
        <v>31095.79</v>
      </c>
      <c r="X16" s="28">
        <f t="shared" si="0"/>
        <v>1819157198.7999997</v>
      </c>
      <c r="Y16" s="28">
        <f t="shared" si="0"/>
        <v>0</v>
      </c>
      <c r="Z16" s="27">
        <f t="shared" si="0"/>
        <v>44631.43</v>
      </c>
      <c r="AA16" s="27">
        <f t="shared" si="0"/>
        <v>0</v>
      </c>
      <c r="AB16" s="29">
        <f t="shared" si="0"/>
        <v>0</v>
      </c>
      <c r="AC16" s="29">
        <f t="shared" si="0"/>
        <v>70389.31</v>
      </c>
      <c r="AD16" s="17"/>
      <c r="AE16" s="18">
        <f>O16-Z16-AC16</f>
        <v>-5521.9599999999846</v>
      </c>
    </row>
    <row r="17" spans="1:31" s="1" customFormat="1" ht="23.25" customHeight="1">
      <c r="A17" s="7">
        <v>1</v>
      </c>
      <c r="B17" s="13" t="s">
        <v>35</v>
      </c>
      <c r="C17" s="26">
        <f t="shared" ref="C17:AC17" si="1">SUM(C18:C20)</f>
        <v>14618.95</v>
      </c>
      <c r="D17" s="26">
        <f t="shared" si="1"/>
        <v>533717535.50999999</v>
      </c>
      <c r="E17" s="26">
        <f t="shared" si="1"/>
        <v>0</v>
      </c>
      <c r="F17" s="26">
        <f t="shared" si="1"/>
        <v>0</v>
      </c>
      <c r="G17" s="26">
        <f t="shared" si="1"/>
        <v>0</v>
      </c>
      <c r="H17" s="27">
        <f t="shared" si="1"/>
        <v>0</v>
      </c>
      <c r="I17" s="27">
        <f t="shared" si="1"/>
        <v>0</v>
      </c>
      <c r="J17" s="26">
        <f t="shared" si="1"/>
        <v>0</v>
      </c>
      <c r="K17" s="27">
        <f t="shared" si="1"/>
        <v>0</v>
      </c>
      <c r="L17" s="26">
        <f t="shared" si="1"/>
        <v>0</v>
      </c>
      <c r="M17" s="26">
        <f t="shared" si="1"/>
        <v>0</v>
      </c>
      <c r="N17" s="28">
        <f t="shared" si="1"/>
        <v>14618.95</v>
      </c>
      <c r="O17" s="28">
        <f t="shared" si="1"/>
        <v>14618.95</v>
      </c>
      <c r="P17" s="28">
        <f t="shared" si="1"/>
        <v>533717535.50999999</v>
      </c>
      <c r="Q17" s="28">
        <f t="shared" si="1"/>
        <v>11891.25</v>
      </c>
      <c r="R17" s="26">
        <f t="shared" si="1"/>
        <v>452157908.25999999</v>
      </c>
      <c r="S17" s="26">
        <f t="shared" si="1"/>
        <v>0</v>
      </c>
      <c r="T17" s="26">
        <f t="shared" si="1"/>
        <v>0</v>
      </c>
      <c r="U17" s="26">
        <f t="shared" si="1"/>
        <v>0</v>
      </c>
      <c r="V17" s="28">
        <f t="shared" si="1"/>
        <v>0</v>
      </c>
      <c r="W17" s="28">
        <f t="shared" si="1"/>
        <v>2727.7</v>
      </c>
      <c r="X17" s="28">
        <f t="shared" si="1"/>
        <v>81559627.25</v>
      </c>
      <c r="Y17" s="28">
        <f t="shared" si="1"/>
        <v>0</v>
      </c>
      <c r="Z17" s="27">
        <f t="shared" si="1"/>
        <v>5122.3999999999996</v>
      </c>
      <c r="AA17" s="27">
        <f t="shared" si="1"/>
        <v>0</v>
      </c>
      <c r="AB17" s="29">
        <f t="shared" si="1"/>
        <v>0</v>
      </c>
      <c r="AC17" s="29">
        <f t="shared" si="1"/>
        <v>9496.5499999999993</v>
      </c>
      <c r="AD17" s="17"/>
      <c r="AE17" s="18">
        <f t="shared" ref="AE17:AE72" si="2">O17-Z17-AC17</f>
        <v>0</v>
      </c>
    </row>
    <row r="18" spans="1:31" s="1" customFormat="1" ht="22.5" customHeight="1">
      <c r="A18" s="14" t="s">
        <v>36</v>
      </c>
      <c r="B18" s="13" t="s">
        <v>37</v>
      </c>
      <c r="C18" s="26">
        <v>11891.25</v>
      </c>
      <c r="D18" s="26">
        <f>G18+H18+I18+K18+M18+P18</f>
        <v>452157908.25999999</v>
      </c>
      <c r="E18" s="26">
        <f>F18+J18+L18</f>
        <v>0</v>
      </c>
      <c r="F18" s="26">
        <v>0</v>
      </c>
      <c r="G18" s="26">
        <v>0</v>
      </c>
      <c r="H18" s="27">
        <v>0</v>
      </c>
      <c r="I18" s="27">
        <v>0</v>
      </c>
      <c r="J18" s="26">
        <v>0</v>
      </c>
      <c r="K18" s="27">
        <v>0</v>
      </c>
      <c r="L18" s="26">
        <v>0</v>
      </c>
      <c r="M18" s="26">
        <v>0</v>
      </c>
      <c r="N18" s="26">
        <f>C18-E18</f>
        <v>11891.25</v>
      </c>
      <c r="O18" s="26">
        <f>Q18+S18+U18+W18</f>
        <v>11891.25</v>
      </c>
      <c r="P18" s="26">
        <f>R18+T18+V18+X18+Y18</f>
        <v>452157908.25999999</v>
      </c>
      <c r="Q18" s="26">
        <v>11891.25</v>
      </c>
      <c r="R18" s="26">
        <v>452157908.25999999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7">
        <v>4301</v>
      </c>
      <c r="AA18" s="27">
        <v>0</v>
      </c>
      <c r="AB18" s="27">
        <v>0</v>
      </c>
      <c r="AC18" s="27">
        <v>7590.25</v>
      </c>
      <c r="AD18" s="17"/>
      <c r="AE18" s="18">
        <f t="shared" si="2"/>
        <v>0</v>
      </c>
    </row>
    <row r="19" spans="1:31" s="1" customFormat="1" ht="53.25" customHeight="1">
      <c r="A19" s="14" t="s">
        <v>38</v>
      </c>
      <c r="B19" s="13" t="s">
        <v>39</v>
      </c>
      <c r="C19" s="26">
        <v>38.200000000000003</v>
      </c>
      <c r="D19" s="26">
        <f>G19+H19+I19+K19+M19+P19</f>
        <v>1018794</v>
      </c>
      <c r="E19" s="26">
        <f>F19+J19+L19</f>
        <v>0</v>
      </c>
      <c r="F19" s="26">
        <v>0</v>
      </c>
      <c r="G19" s="26">
        <v>0</v>
      </c>
      <c r="H19" s="27">
        <v>0</v>
      </c>
      <c r="I19" s="27">
        <v>0</v>
      </c>
      <c r="J19" s="26">
        <v>0</v>
      </c>
      <c r="K19" s="27">
        <v>0</v>
      </c>
      <c r="L19" s="26">
        <v>0</v>
      </c>
      <c r="M19" s="26">
        <v>0</v>
      </c>
      <c r="N19" s="26">
        <f>C19-E19</f>
        <v>38.200000000000003</v>
      </c>
      <c r="O19" s="26">
        <f>Q19+S19+U19+W19</f>
        <v>38.200000000000003</v>
      </c>
      <c r="P19" s="26">
        <f>R19+T19+V19+X19+Y19</f>
        <v>1018794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38.200000000000003</v>
      </c>
      <c r="X19" s="26">
        <v>1018794</v>
      </c>
      <c r="Y19" s="26">
        <v>0</v>
      </c>
      <c r="Z19" s="27">
        <v>38.200000000000003</v>
      </c>
      <c r="AA19" s="27">
        <v>0</v>
      </c>
      <c r="AB19" s="27">
        <v>0</v>
      </c>
      <c r="AC19" s="27">
        <v>0</v>
      </c>
      <c r="AD19" s="17"/>
      <c r="AE19" s="18">
        <f t="shared" si="2"/>
        <v>0</v>
      </c>
    </row>
    <row r="20" spans="1:31" s="1" customFormat="1" ht="39" customHeight="1">
      <c r="A20" s="14" t="s">
        <v>40</v>
      </c>
      <c r="B20" s="13" t="s">
        <v>41</v>
      </c>
      <c r="C20" s="26">
        <v>2689.5</v>
      </c>
      <c r="D20" s="26">
        <f>G20+H20+I20+K20+M20+P20</f>
        <v>80540833.25</v>
      </c>
      <c r="E20" s="26">
        <f>F20+J20+L20</f>
        <v>0</v>
      </c>
      <c r="F20" s="26">
        <v>0</v>
      </c>
      <c r="G20" s="26">
        <v>0</v>
      </c>
      <c r="H20" s="27">
        <v>0</v>
      </c>
      <c r="I20" s="27">
        <v>0</v>
      </c>
      <c r="J20" s="26">
        <v>0</v>
      </c>
      <c r="K20" s="27">
        <v>0</v>
      </c>
      <c r="L20" s="26">
        <v>0</v>
      </c>
      <c r="M20" s="26">
        <v>0</v>
      </c>
      <c r="N20" s="26">
        <f>C20-E20</f>
        <v>2689.5</v>
      </c>
      <c r="O20" s="26">
        <f>Q20+S20+U20+W20</f>
        <v>2689.5</v>
      </c>
      <c r="P20" s="26">
        <f>R20+T20+V20+X20+Y20</f>
        <v>80540833.25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2689.5</v>
      </c>
      <c r="X20" s="26">
        <v>80540833.25</v>
      </c>
      <c r="Y20" s="26">
        <v>0</v>
      </c>
      <c r="Z20" s="27">
        <v>783.2</v>
      </c>
      <c r="AA20" s="27">
        <v>0</v>
      </c>
      <c r="AB20" s="27">
        <v>0</v>
      </c>
      <c r="AC20" s="27">
        <v>1906.3</v>
      </c>
      <c r="AD20" s="17"/>
      <c r="AE20" s="18">
        <f t="shared" si="2"/>
        <v>0</v>
      </c>
    </row>
    <row r="21" spans="1:31" s="1" customFormat="1" ht="27.75" customHeight="1">
      <c r="A21" s="14" t="s">
        <v>42</v>
      </c>
      <c r="B21" s="13" t="s">
        <v>43</v>
      </c>
      <c r="C21" s="26">
        <f t="shared" ref="C21:AC21" si="3">SUM(C22:C31)</f>
        <v>9176.58</v>
      </c>
      <c r="D21" s="26">
        <f t="shared" si="3"/>
        <v>375759199.89999998</v>
      </c>
      <c r="E21" s="26">
        <f t="shared" si="3"/>
        <v>52.2</v>
      </c>
      <c r="F21" s="26">
        <f t="shared" si="3"/>
        <v>52.2</v>
      </c>
      <c r="G21" s="26">
        <f t="shared" si="3"/>
        <v>649000</v>
      </c>
      <c r="H21" s="27">
        <f t="shared" si="3"/>
        <v>0</v>
      </c>
      <c r="I21" s="27">
        <f t="shared" si="3"/>
        <v>0</v>
      </c>
      <c r="J21" s="26">
        <f t="shared" si="3"/>
        <v>0</v>
      </c>
      <c r="K21" s="27">
        <f t="shared" si="3"/>
        <v>0</v>
      </c>
      <c r="L21" s="26">
        <f t="shared" si="3"/>
        <v>0</v>
      </c>
      <c r="M21" s="26">
        <f t="shared" si="3"/>
        <v>0</v>
      </c>
      <c r="N21" s="28">
        <f t="shared" si="3"/>
        <v>9124.3799999999992</v>
      </c>
      <c r="O21" s="28">
        <f t="shared" si="3"/>
        <v>9124.3799999999992</v>
      </c>
      <c r="P21" s="28">
        <f t="shared" si="3"/>
        <v>375110199.89999998</v>
      </c>
      <c r="Q21" s="28">
        <f t="shared" si="3"/>
        <v>4554.88</v>
      </c>
      <c r="R21" s="26">
        <f t="shared" si="3"/>
        <v>220089317.36000001</v>
      </c>
      <c r="S21" s="26">
        <f t="shared" si="3"/>
        <v>0</v>
      </c>
      <c r="T21" s="26">
        <f t="shared" si="3"/>
        <v>0</v>
      </c>
      <c r="U21" s="26">
        <f t="shared" si="3"/>
        <v>0</v>
      </c>
      <c r="V21" s="28">
        <f t="shared" si="3"/>
        <v>0</v>
      </c>
      <c r="W21" s="28">
        <f t="shared" si="3"/>
        <v>4569.4999999999991</v>
      </c>
      <c r="X21" s="28">
        <f t="shared" si="3"/>
        <v>155020882.53999999</v>
      </c>
      <c r="Y21" s="28">
        <f t="shared" si="3"/>
        <v>0</v>
      </c>
      <c r="Z21" s="27">
        <f t="shared" si="3"/>
        <v>4641.9199999999992</v>
      </c>
      <c r="AA21" s="27">
        <f t="shared" si="3"/>
        <v>0</v>
      </c>
      <c r="AB21" s="29">
        <f t="shared" si="3"/>
        <v>0</v>
      </c>
      <c r="AC21" s="29">
        <f t="shared" si="3"/>
        <v>4482.4599999999991</v>
      </c>
      <c r="AD21" s="17"/>
      <c r="AE21" s="18">
        <f t="shared" si="2"/>
        <v>0</v>
      </c>
    </row>
    <row r="22" spans="1:31" s="1" customFormat="1" ht="35.25" customHeight="1">
      <c r="A22" s="14" t="s">
        <v>44</v>
      </c>
      <c r="B22" s="13" t="s">
        <v>45</v>
      </c>
      <c r="C22" s="26">
        <v>1070.2</v>
      </c>
      <c r="D22" s="26">
        <f t="shared" ref="D22:D31" si="4">G22+H22+I22+K22+M22+P22</f>
        <v>34701109.619999997</v>
      </c>
      <c r="E22" s="26">
        <f t="shared" ref="E22:E31" si="5">F22+J22+L22</f>
        <v>0</v>
      </c>
      <c r="F22" s="26">
        <v>0</v>
      </c>
      <c r="G22" s="26">
        <v>0</v>
      </c>
      <c r="H22" s="27">
        <v>0</v>
      </c>
      <c r="I22" s="27">
        <v>0</v>
      </c>
      <c r="J22" s="26">
        <v>0</v>
      </c>
      <c r="K22" s="27">
        <v>0</v>
      </c>
      <c r="L22" s="26">
        <v>0</v>
      </c>
      <c r="M22" s="26">
        <v>0</v>
      </c>
      <c r="N22" s="26">
        <f t="shared" ref="N22:N31" si="6">C22-E22</f>
        <v>1070.2</v>
      </c>
      <c r="O22" s="26">
        <f t="shared" ref="O22:O31" si="7">Q22+S22+U22+W22</f>
        <v>1070.2</v>
      </c>
      <c r="P22" s="26">
        <f t="shared" ref="P22:P31" si="8">R22+T22+V22+X22+Y22</f>
        <v>34701109.619999997</v>
      </c>
      <c r="Q22" s="26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1070.2</v>
      </c>
      <c r="X22" s="26">
        <v>34701109.619999997</v>
      </c>
      <c r="Y22" s="26">
        <v>0</v>
      </c>
      <c r="Z22" s="27">
        <v>643.5</v>
      </c>
      <c r="AA22" s="27">
        <v>0</v>
      </c>
      <c r="AB22" s="27">
        <v>0</v>
      </c>
      <c r="AC22" s="27">
        <v>426.7</v>
      </c>
      <c r="AD22" s="17"/>
      <c r="AE22" s="18">
        <f t="shared" si="2"/>
        <v>0</v>
      </c>
    </row>
    <row r="23" spans="1:31" s="1" customFormat="1" ht="39" customHeight="1">
      <c r="A23" s="14" t="s">
        <v>46</v>
      </c>
      <c r="B23" s="13" t="s">
        <v>47</v>
      </c>
      <c r="C23" s="26">
        <v>3535.5</v>
      </c>
      <c r="D23" s="26">
        <f t="shared" si="4"/>
        <v>159880373.53999999</v>
      </c>
      <c r="E23" s="26">
        <f t="shared" si="5"/>
        <v>0</v>
      </c>
      <c r="F23" s="26">
        <v>0</v>
      </c>
      <c r="G23" s="26">
        <v>0</v>
      </c>
      <c r="H23" s="27">
        <v>0</v>
      </c>
      <c r="I23" s="27">
        <v>0</v>
      </c>
      <c r="J23" s="26">
        <v>0</v>
      </c>
      <c r="K23" s="27">
        <v>0</v>
      </c>
      <c r="L23" s="26">
        <v>0</v>
      </c>
      <c r="M23" s="26">
        <v>0</v>
      </c>
      <c r="N23" s="26">
        <f t="shared" si="6"/>
        <v>3535.5</v>
      </c>
      <c r="O23" s="26">
        <f t="shared" si="7"/>
        <v>3535.5</v>
      </c>
      <c r="P23" s="26">
        <f t="shared" si="8"/>
        <v>159880373.53999999</v>
      </c>
      <c r="Q23" s="26">
        <v>2241.4</v>
      </c>
      <c r="R23" s="26">
        <v>114977462.08</v>
      </c>
      <c r="S23" s="26">
        <v>0</v>
      </c>
      <c r="T23" s="26">
        <v>0</v>
      </c>
      <c r="U23" s="26">
        <v>0</v>
      </c>
      <c r="V23" s="26">
        <v>0</v>
      </c>
      <c r="W23" s="26">
        <v>1294.0999999999999</v>
      </c>
      <c r="X23" s="26">
        <v>44902911.460000001</v>
      </c>
      <c r="Y23" s="26">
        <v>0</v>
      </c>
      <c r="Z23" s="27">
        <v>1337.5</v>
      </c>
      <c r="AA23" s="27">
        <v>0</v>
      </c>
      <c r="AB23" s="27">
        <v>0</v>
      </c>
      <c r="AC23" s="27">
        <v>2198</v>
      </c>
      <c r="AD23" s="17"/>
      <c r="AE23" s="18">
        <f t="shared" si="2"/>
        <v>0</v>
      </c>
    </row>
    <row r="24" spans="1:31" s="1" customFormat="1" ht="56.25" customHeight="1">
      <c r="A24" s="14" t="s">
        <v>48</v>
      </c>
      <c r="B24" s="13" t="s">
        <v>49</v>
      </c>
      <c r="C24" s="26">
        <v>832.4</v>
      </c>
      <c r="D24" s="26">
        <f t="shared" si="4"/>
        <v>28351093.059999999</v>
      </c>
      <c r="E24" s="26">
        <f t="shared" si="5"/>
        <v>0</v>
      </c>
      <c r="F24" s="26">
        <v>0</v>
      </c>
      <c r="G24" s="26">
        <v>0</v>
      </c>
      <c r="H24" s="27">
        <v>0</v>
      </c>
      <c r="I24" s="27">
        <v>0</v>
      </c>
      <c r="J24" s="26">
        <v>0</v>
      </c>
      <c r="K24" s="27">
        <v>0</v>
      </c>
      <c r="L24" s="26">
        <v>0</v>
      </c>
      <c r="M24" s="26">
        <v>0</v>
      </c>
      <c r="N24" s="26">
        <f t="shared" si="6"/>
        <v>832.4</v>
      </c>
      <c r="O24" s="26">
        <f t="shared" si="7"/>
        <v>832.4</v>
      </c>
      <c r="P24" s="26">
        <f t="shared" si="8"/>
        <v>28351093.059999999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832.4</v>
      </c>
      <c r="X24" s="26">
        <v>28351093.059999999</v>
      </c>
      <c r="Y24" s="26">
        <v>0</v>
      </c>
      <c r="Z24" s="27">
        <v>276.7</v>
      </c>
      <c r="AA24" s="27">
        <v>0</v>
      </c>
      <c r="AB24" s="27">
        <v>0</v>
      </c>
      <c r="AC24" s="27">
        <v>555.70000000000005</v>
      </c>
      <c r="AD24" s="17"/>
      <c r="AE24" s="18">
        <f t="shared" si="2"/>
        <v>0</v>
      </c>
    </row>
    <row r="25" spans="1:31" s="1" customFormat="1" ht="54.75" customHeight="1">
      <c r="A25" s="14" t="s">
        <v>50</v>
      </c>
      <c r="B25" s="13" t="s">
        <v>51</v>
      </c>
      <c r="C25" s="26">
        <v>140.1</v>
      </c>
      <c r="D25" s="26">
        <f t="shared" si="4"/>
        <v>4923490.63</v>
      </c>
      <c r="E25" s="26">
        <f t="shared" si="5"/>
        <v>0</v>
      </c>
      <c r="F25" s="26">
        <v>0</v>
      </c>
      <c r="G25" s="26">
        <v>0</v>
      </c>
      <c r="H25" s="27">
        <v>0</v>
      </c>
      <c r="I25" s="27">
        <v>0</v>
      </c>
      <c r="J25" s="26">
        <v>0</v>
      </c>
      <c r="K25" s="27">
        <v>0</v>
      </c>
      <c r="L25" s="26">
        <v>0</v>
      </c>
      <c r="M25" s="26">
        <v>0</v>
      </c>
      <c r="N25" s="26">
        <f t="shared" si="6"/>
        <v>140.1</v>
      </c>
      <c r="O25" s="26">
        <f t="shared" si="7"/>
        <v>140.1</v>
      </c>
      <c r="P25" s="26">
        <f t="shared" si="8"/>
        <v>4923490.63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140.1</v>
      </c>
      <c r="X25" s="26">
        <v>4923490.63</v>
      </c>
      <c r="Y25" s="26">
        <v>0</v>
      </c>
      <c r="Z25" s="27">
        <v>63</v>
      </c>
      <c r="AA25" s="27">
        <v>0</v>
      </c>
      <c r="AB25" s="27">
        <v>0</v>
      </c>
      <c r="AC25" s="27">
        <v>77.099999999999994</v>
      </c>
      <c r="AD25" s="17"/>
      <c r="AE25" s="18">
        <f t="shared" si="2"/>
        <v>0</v>
      </c>
    </row>
    <row r="26" spans="1:31" s="1" customFormat="1" ht="53.25" customHeight="1">
      <c r="A26" s="14" t="s">
        <v>52</v>
      </c>
      <c r="B26" s="13" t="s">
        <v>53</v>
      </c>
      <c r="C26" s="26">
        <v>195</v>
      </c>
      <c r="D26" s="26">
        <f t="shared" si="4"/>
        <v>6804779</v>
      </c>
      <c r="E26" s="26">
        <f t="shared" si="5"/>
        <v>0</v>
      </c>
      <c r="F26" s="26">
        <v>0</v>
      </c>
      <c r="G26" s="26">
        <v>0</v>
      </c>
      <c r="H26" s="27">
        <v>0</v>
      </c>
      <c r="I26" s="27">
        <v>0</v>
      </c>
      <c r="J26" s="26">
        <v>0</v>
      </c>
      <c r="K26" s="27">
        <v>0</v>
      </c>
      <c r="L26" s="26">
        <v>0</v>
      </c>
      <c r="M26" s="26">
        <v>0</v>
      </c>
      <c r="N26" s="26">
        <f t="shared" si="6"/>
        <v>195</v>
      </c>
      <c r="O26" s="26">
        <f t="shared" si="7"/>
        <v>195</v>
      </c>
      <c r="P26" s="26">
        <f t="shared" si="8"/>
        <v>6804779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195</v>
      </c>
      <c r="X26" s="26">
        <v>6804779</v>
      </c>
      <c r="Y26" s="26">
        <v>0</v>
      </c>
      <c r="Z26" s="27">
        <v>30.2</v>
      </c>
      <c r="AA26" s="27">
        <v>0</v>
      </c>
      <c r="AB26" s="27">
        <v>0</v>
      </c>
      <c r="AC26" s="27">
        <v>164.8</v>
      </c>
      <c r="AD26" s="17"/>
      <c r="AE26" s="18">
        <f t="shared" si="2"/>
        <v>0</v>
      </c>
    </row>
    <row r="27" spans="1:31" s="1" customFormat="1" ht="37.5" customHeight="1">
      <c r="A27" s="14" t="s">
        <v>54</v>
      </c>
      <c r="B27" s="13" t="s">
        <v>55</v>
      </c>
      <c r="C27" s="26">
        <v>1175.3800000000001</v>
      </c>
      <c r="D27" s="26">
        <f t="shared" si="4"/>
        <v>56541140.789999999</v>
      </c>
      <c r="E27" s="26">
        <f t="shared" si="5"/>
        <v>0</v>
      </c>
      <c r="F27" s="26">
        <v>0</v>
      </c>
      <c r="G27" s="26">
        <v>0</v>
      </c>
      <c r="H27" s="27">
        <v>0</v>
      </c>
      <c r="I27" s="27">
        <v>0</v>
      </c>
      <c r="J27" s="26">
        <v>0</v>
      </c>
      <c r="K27" s="27">
        <v>0</v>
      </c>
      <c r="L27" s="26">
        <v>0</v>
      </c>
      <c r="M27" s="26">
        <v>0</v>
      </c>
      <c r="N27" s="26">
        <f t="shared" si="6"/>
        <v>1175.3800000000001</v>
      </c>
      <c r="O27" s="26">
        <f t="shared" si="7"/>
        <v>1175.3800000000001</v>
      </c>
      <c r="P27" s="26">
        <f t="shared" si="8"/>
        <v>56541140.789999999</v>
      </c>
      <c r="Q27" s="26">
        <v>1134.68</v>
      </c>
      <c r="R27" s="26">
        <v>55288114.539999999</v>
      </c>
      <c r="S27" s="26">
        <v>0</v>
      </c>
      <c r="T27" s="26">
        <v>0</v>
      </c>
      <c r="U27" s="26">
        <v>0</v>
      </c>
      <c r="V27" s="26">
        <v>0</v>
      </c>
      <c r="W27" s="26">
        <v>40.700000000000003</v>
      </c>
      <c r="X27" s="26">
        <v>1253026.25</v>
      </c>
      <c r="Y27" s="26">
        <v>0</v>
      </c>
      <c r="Z27" s="27">
        <v>905.48</v>
      </c>
      <c r="AA27" s="27">
        <v>0</v>
      </c>
      <c r="AB27" s="27">
        <v>0</v>
      </c>
      <c r="AC27" s="27">
        <v>269.89999999999998</v>
      </c>
      <c r="AD27" s="17"/>
      <c r="AE27" s="18">
        <f t="shared" si="2"/>
        <v>0</v>
      </c>
    </row>
    <row r="28" spans="1:31" s="1" customFormat="1" ht="51.75" customHeight="1">
      <c r="A28" s="14" t="s">
        <v>56</v>
      </c>
      <c r="B28" s="13" t="s">
        <v>57</v>
      </c>
      <c r="C28" s="26">
        <v>360.9</v>
      </c>
      <c r="D28" s="26">
        <f t="shared" si="4"/>
        <v>11783607</v>
      </c>
      <c r="E28" s="26">
        <f t="shared" si="5"/>
        <v>35.700000000000003</v>
      </c>
      <c r="F28" s="26">
        <v>35.700000000000003</v>
      </c>
      <c r="G28" s="26">
        <v>447000</v>
      </c>
      <c r="H28" s="27">
        <v>0</v>
      </c>
      <c r="I28" s="27">
        <v>0</v>
      </c>
      <c r="J28" s="26">
        <v>0</v>
      </c>
      <c r="K28" s="27">
        <v>0</v>
      </c>
      <c r="L28" s="26">
        <v>0</v>
      </c>
      <c r="M28" s="26">
        <v>0</v>
      </c>
      <c r="N28" s="26">
        <f t="shared" si="6"/>
        <v>325.2</v>
      </c>
      <c r="O28" s="26">
        <f t="shared" si="7"/>
        <v>325.2</v>
      </c>
      <c r="P28" s="26">
        <f t="shared" si="8"/>
        <v>11336607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325.2</v>
      </c>
      <c r="X28" s="26">
        <v>11336607</v>
      </c>
      <c r="Y28" s="26">
        <v>0</v>
      </c>
      <c r="Z28" s="27">
        <v>0</v>
      </c>
      <c r="AA28" s="27">
        <v>0</v>
      </c>
      <c r="AB28" s="27">
        <v>0</v>
      </c>
      <c r="AC28" s="27">
        <v>325.2</v>
      </c>
      <c r="AD28" s="17"/>
      <c r="AE28" s="18">
        <f t="shared" si="2"/>
        <v>0</v>
      </c>
    </row>
    <row r="29" spans="1:31" s="1" customFormat="1" ht="37.5" customHeight="1">
      <c r="A29" s="14" t="s">
        <v>58</v>
      </c>
      <c r="B29" s="13" t="s">
        <v>59</v>
      </c>
      <c r="C29" s="26">
        <v>196.1</v>
      </c>
      <c r="D29" s="26">
        <f t="shared" si="4"/>
        <v>6683656.96</v>
      </c>
      <c r="E29" s="26">
        <f t="shared" si="5"/>
        <v>0</v>
      </c>
      <c r="F29" s="26">
        <v>0</v>
      </c>
      <c r="G29" s="26">
        <v>0</v>
      </c>
      <c r="H29" s="27">
        <v>0</v>
      </c>
      <c r="I29" s="27">
        <v>0</v>
      </c>
      <c r="J29" s="26">
        <v>0</v>
      </c>
      <c r="K29" s="27">
        <v>0</v>
      </c>
      <c r="L29" s="26">
        <v>0</v>
      </c>
      <c r="M29" s="26">
        <v>0</v>
      </c>
      <c r="N29" s="26">
        <f t="shared" si="6"/>
        <v>196.1</v>
      </c>
      <c r="O29" s="26">
        <f t="shared" si="7"/>
        <v>196.1</v>
      </c>
      <c r="P29" s="26">
        <f t="shared" si="8"/>
        <v>6683656.96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196.1</v>
      </c>
      <c r="X29" s="26">
        <v>6683656.96</v>
      </c>
      <c r="Y29" s="26">
        <v>0</v>
      </c>
      <c r="Z29" s="27">
        <v>95.4</v>
      </c>
      <c r="AA29" s="27">
        <v>0</v>
      </c>
      <c r="AB29" s="27">
        <v>0</v>
      </c>
      <c r="AC29" s="27">
        <v>100.7</v>
      </c>
      <c r="AD29" s="17"/>
      <c r="AE29" s="18">
        <f t="shared" si="2"/>
        <v>0</v>
      </c>
    </row>
    <row r="30" spans="1:31" s="1" customFormat="1" ht="54.75" customHeight="1">
      <c r="A30" s="14" t="s">
        <v>60</v>
      </c>
      <c r="B30" s="13" t="s">
        <v>61</v>
      </c>
      <c r="C30" s="26">
        <v>1273.5999999999999</v>
      </c>
      <c r="D30" s="26">
        <f t="shared" si="4"/>
        <v>53015885.670000002</v>
      </c>
      <c r="E30" s="26">
        <f t="shared" si="5"/>
        <v>0</v>
      </c>
      <c r="F30" s="26">
        <v>0</v>
      </c>
      <c r="G30" s="26">
        <v>0</v>
      </c>
      <c r="H30" s="27">
        <v>0</v>
      </c>
      <c r="I30" s="27">
        <v>0</v>
      </c>
      <c r="J30" s="26">
        <v>0</v>
      </c>
      <c r="K30" s="27">
        <v>0</v>
      </c>
      <c r="L30" s="26">
        <v>0</v>
      </c>
      <c r="M30" s="26">
        <v>0</v>
      </c>
      <c r="N30" s="26">
        <f t="shared" si="6"/>
        <v>1273.5999999999999</v>
      </c>
      <c r="O30" s="26">
        <f t="shared" si="7"/>
        <v>1273.5999999999999</v>
      </c>
      <c r="P30" s="26">
        <f t="shared" si="8"/>
        <v>53015885.670000002</v>
      </c>
      <c r="Q30" s="26">
        <v>1178.8</v>
      </c>
      <c r="R30" s="26">
        <v>49823740.740000002</v>
      </c>
      <c r="S30" s="26">
        <v>0</v>
      </c>
      <c r="T30" s="26">
        <v>0</v>
      </c>
      <c r="U30" s="26">
        <v>0</v>
      </c>
      <c r="V30" s="26">
        <v>0</v>
      </c>
      <c r="W30" s="26">
        <v>94.8</v>
      </c>
      <c r="X30" s="26">
        <v>3192144.93</v>
      </c>
      <c r="Y30" s="26">
        <v>0</v>
      </c>
      <c r="Z30" s="27">
        <v>1145.94</v>
      </c>
      <c r="AA30" s="27">
        <v>0</v>
      </c>
      <c r="AB30" s="27">
        <v>0</v>
      </c>
      <c r="AC30" s="27">
        <v>127.66</v>
      </c>
      <c r="AD30" s="17"/>
      <c r="AE30" s="18">
        <f t="shared" si="2"/>
        <v>-1.4210854715202004E-13</v>
      </c>
    </row>
    <row r="31" spans="1:31" s="1" customFormat="1" ht="71.25" customHeight="1">
      <c r="A31" s="14" t="s">
        <v>62</v>
      </c>
      <c r="B31" s="13" t="s">
        <v>63</v>
      </c>
      <c r="C31" s="26">
        <v>397.4</v>
      </c>
      <c r="D31" s="26">
        <f t="shared" si="4"/>
        <v>13074063.630000001</v>
      </c>
      <c r="E31" s="26">
        <f t="shared" si="5"/>
        <v>16.5</v>
      </c>
      <c r="F31" s="26">
        <v>16.5</v>
      </c>
      <c r="G31" s="26">
        <v>202000</v>
      </c>
      <c r="H31" s="27">
        <v>0</v>
      </c>
      <c r="I31" s="27">
        <v>0</v>
      </c>
      <c r="J31" s="26">
        <v>0</v>
      </c>
      <c r="K31" s="27">
        <v>0</v>
      </c>
      <c r="L31" s="26">
        <v>0</v>
      </c>
      <c r="M31" s="26">
        <v>0</v>
      </c>
      <c r="N31" s="26">
        <f t="shared" si="6"/>
        <v>380.9</v>
      </c>
      <c r="O31" s="26">
        <f t="shared" si="7"/>
        <v>380.9</v>
      </c>
      <c r="P31" s="26">
        <f t="shared" si="8"/>
        <v>12872063.630000001</v>
      </c>
      <c r="Q31" s="26">
        <v>0</v>
      </c>
      <c r="R31" s="26">
        <v>0</v>
      </c>
      <c r="S31" s="26">
        <v>0</v>
      </c>
      <c r="T31" s="26">
        <v>0</v>
      </c>
      <c r="U31" s="26">
        <v>0</v>
      </c>
      <c r="V31" s="26">
        <v>0</v>
      </c>
      <c r="W31" s="26">
        <v>380.9</v>
      </c>
      <c r="X31" s="26">
        <v>12872063.630000001</v>
      </c>
      <c r="Y31" s="26">
        <v>0</v>
      </c>
      <c r="Z31" s="27">
        <v>144.19999999999999</v>
      </c>
      <c r="AA31" s="27">
        <v>0</v>
      </c>
      <c r="AB31" s="27">
        <v>0</v>
      </c>
      <c r="AC31" s="27">
        <v>236.7</v>
      </c>
      <c r="AD31" s="17"/>
      <c r="AE31" s="18">
        <f t="shared" si="2"/>
        <v>0</v>
      </c>
    </row>
    <row r="32" spans="1:31" s="1" customFormat="1" ht="24.75" customHeight="1">
      <c r="A32" s="14" t="s">
        <v>64</v>
      </c>
      <c r="B32" s="13" t="s">
        <v>65</v>
      </c>
      <c r="C32" s="26">
        <f t="shared" ref="C32:AC32" si="9">SUM(C33:C41)</f>
        <v>22694.300000000003</v>
      </c>
      <c r="D32" s="26">
        <f t="shared" si="9"/>
        <v>1063293660.0900002</v>
      </c>
      <c r="E32" s="26">
        <f t="shared" si="9"/>
        <v>1251.3</v>
      </c>
      <c r="F32" s="26">
        <f t="shared" si="9"/>
        <v>1251.3</v>
      </c>
      <c r="G32" s="26">
        <f t="shared" si="9"/>
        <v>44278906.460000001</v>
      </c>
      <c r="H32" s="27">
        <f t="shared" si="9"/>
        <v>0</v>
      </c>
      <c r="I32" s="27">
        <f t="shared" si="9"/>
        <v>0</v>
      </c>
      <c r="J32" s="26">
        <f t="shared" si="9"/>
        <v>0</v>
      </c>
      <c r="K32" s="27">
        <f t="shared" si="9"/>
        <v>0</v>
      </c>
      <c r="L32" s="26">
        <f t="shared" si="9"/>
        <v>0</v>
      </c>
      <c r="M32" s="26">
        <f t="shared" si="9"/>
        <v>0</v>
      </c>
      <c r="N32" s="28">
        <f t="shared" si="9"/>
        <v>21443.000000000004</v>
      </c>
      <c r="O32" s="28">
        <f t="shared" si="9"/>
        <v>21443.000000000004</v>
      </c>
      <c r="P32" s="28">
        <f t="shared" si="9"/>
        <v>1019014753.6300001</v>
      </c>
      <c r="Q32" s="28">
        <f t="shared" si="9"/>
        <v>16874.21</v>
      </c>
      <c r="R32" s="26">
        <f t="shared" si="9"/>
        <v>825747879.62</v>
      </c>
      <c r="S32" s="26">
        <f t="shared" si="9"/>
        <v>0</v>
      </c>
      <c r="T32" s="26">
        <f t="shared" si="9"/>
        <v>0</v>
      </c>
      <c r="U32" s="26">
        <f t="shared" si="9"/>
        <v>170.5</v>
      </c>
      <c r="V32" s="28">
        <f t="shared" si="9"/>
        <v>6211485.5</v>
      </c>
      <c r="W32" s="28">
        <f t="shared" si="9"/>
        <v>4398.29</v>
      </c>
      <c r="X32" s="28">
        <f t="shared" si="9"/>
        <v>187055388.50999999</v>
      </c>
      <c r="Y32" s="28">
        <f t="shared" si="9"/>
        <v>0</v>
      </c>
      <c r="Z32" s="27">
        <f t="shared" si="9"/>
        <v>9991.51</v>
      </c>
      <c r="AA32" s="27">
        <f t="shared" si="9"/>
        <v>0</v>
      </c>
      <c r="AB32" s="29">
        <f t="shared" si="9"/>
        <v>0</v>
      </c>
      <c r="AC32" s="29">
        <f t="shared" si="9"/>
        <v>11967.99</v>
      </c>
      <c r="AD32" s="17"/>
      <c r="AE32" s="18">
        <f t="shared" si="2"/>
        <v>-516.49999999999636</v>
      </c>
    </row>
    <row r="33" spans="1:31" s="1" customFormat="1" ht="38.25" customHeight="1">
      <c r="A33" s="14" t="s">
        <v>66</v>
      </c>
      <c r="B33" s="13" t="s">
        <v>67</v>
      </c>
      <c r="C33" s="26">
        <v>508.5</v>
      </c>
      <c r="D33" s="26">
        <f t="shared" ref="D33:D41" si="10">G33+H33+I33+K33+M33+P33</f>
        <v>42531035.159999996</v>
      </c>
      <c r="E33" s="26">
        <f t="shared" ref="E33:E41" si="11">F33+J33+L33</f>
        <v>0</v>
      </c>
      <c r="F33" s="26">
        <v>0</v>
      </c>
      <c r="G33" s="26">
        <v>0</v>
      </c>
      <c r="H33" s="27">
        <v>0</v>
      </c>
      <c r="I33" s="27">
        <v>0</v>
      </c>
      <c r="J33" s="26">
        <v>0</v>
      </c>
      <c r="K33" s="27">
        <v>0</v>
      </c>
      <c r="L33" s="26">
        <v>0</v>
      </c>
      <c r="M33" s="26">
        <v>0</v>
      </c>
      <c r="N33" s="26">
        <f t="shared" ref="N33:N41" si="12">C33-E33</f>
        <v>508.5</v>
      </c>
      <c r="O33" s="26">
        <f t="shared" ref="O33:O41" si="13">Q33+S33+U33+W33</f>
        <v>508.5</v>
      </c>
      <c r="P33" s="26">
        <f t="shared" ref="P33:P41" si="14">R33+T33+V33+X33+Y33</f>
        <v>42531035.159999996</v>
      </c>
      <c r="Q33" s="26">
        <v>508.5</v>
      </c>
      <c r="R33" s="26">
        <v>42531035.159999996</v>
      </c>
      <c r="S33" s="26">
        <v>0</v>
      </c>
      <c r="T33" s="26">
        <v>0</v>
      </c>
      <c r="U33" s="26">
        <v>0</v>
      </c>
      <c r="V33" s="26">
        <v>0</v>
      </c>
      <c r="W33" s="26">
        <v>0</v>
      </c>
      <c r="X33" s="26">
        <v>0</v>
      </c>
      <c r="Y33" s="26">
        <v>0</v>
      </c>
      <c r="Z33" s="27">
        <v>401.5</v>
      </c>
      <c r="AA33" s="27">
        <v>0</v>
      </c>
      <c r="AB33" s="27">
        <v>0</v>
      </c>
      <c r="AC33" s="27">
        <v>107</v>
      </c>
      <c r="AD33" s="17"/>
      <c r="AE33" s="18">
        <f t="shared" si="2"/>
        <v>0</v>
      </c>
    </row>
    <row r="34" spans="1:31" s="1" customFormat="1" ht="52.5" customHeight="1">
      <c r="A34" s="14" t="s">
        <v>68</v>
      </c>
      <c r="B34" s="13" t="s">
        <v>69</v>
      </c>
      <c r="C34" s="26">
        <v>1222.5</v>
      </c>
      <c r="D34" s="26">
        <f t="shared" si="10"/>
        <v>37060328.640000001</v>
      </c>
      <c r="E34" s="26">
        <f t="shared" si="11"/>
        <v>0</v>
      </c>
      <c r="F34" s="26">
        <v>0</v>
      </c>
      <c r="G34" s="26">
        <v>0</v>
      </c>
      <c r="H34" s="27">
        <v>0</v>
      </c>
      <c r="I34" s="27">
        <v>0</v>
      </c>
      <c r="J34" s="26">
        <v>0</v>
      </c>
      <c r="K34" s="27">
        <v>0</v>
      </c>
      <c r="L34" s="26">
        <v>0</v>
      </c>
      <c r="M34" s="26">
        <v>0</v>
      </c>
      <c r="N34" s="26">
        <f t="shared" si="12"/>
        <v>1222.5</v>
      </c>
      <c r="O34" s="26">
        <f t="shared" si="13"/>
        <v>1222.5</v>
      </c>
      <c r="P34" s="26">
        <f t="shared" si="14"/>
        <v>37060328.640000001</v>
      </c>
      <c r="Q34" s="26">
        <v>0</v>
      </c>
      <c r="R34" s="26">
        <v>0</v>
      </c>
      <c r="S34" s="26">
        <v>0</v>
      </c>
      <c r="T34" s="26">
        <v>0</v>
      </c>
      <c r="U34" s="26">
        <v>0</v>
      </c>
      <c r="V34" s="26">
        <v>0</v>
      </c>
      <c r="W34" s="26">
        <v>1222.5</v>
      </c>
      <c r="X34" s="26">
        <v>37060328.640000001</v>
      </c>
      <c r="Y34" s="26">
        <v>0</v>
      </c>
      <c r="Z34" s="27">
        <v>1222.5</v>
      </c>
      <c r="AA34" s="27">
        <v>0</v>
      </c>
      <c r="AB34" s="27">
        <v>0</v>
      </c>
      <c r="AC34" s="27">
        <v>0</v>
      </c>
      <c r="AD34" s="17"/>
      <c r="AE34" s="18">
        <f t="shared" si="2"/>
        <v>0</v>
      </c>
    </row>
    <row r="35" spans="1:31" s="1" customFormat="1" ht="69.75" customHeight="1">
      <c r="A35" s="14" t="s">
        <v>70</v>
      </c>
      <c r="B35" s="13" t="s">
        <v>71</v>
      </c>
      <c r="C35" s="26">
        <v>1363.2</v>
      </c>
      <c r="D35" s="26">
        <f t="shared" si="10"/>
        <v>125192440</v>
      </c>
      <c r="E35" s="26">
        <f t="shared" si="11"/>
        <v>0</v>
      </c>
      <c r="F35" s="26">
        <v>0</v>
      </c>
      <c r="G35" s="26">
        <v>0</v>
      </c>
      <c r="H35" s="27">
        <v>0</v>
      </c>
      <c r="I35" s="27">
        <v>0</v>
      </c>
      <c r="J35" s="26">
        <v>0</v>
      </c>
      <c r="K35" s="27">
        <v>0</v>
      </c>
      <c r="L35" s="26">
        <v>0</v>
      </c>
      <c r="M35" s="26">
        <v>0</v>
      </c>
      <c r="N35" s="26">
        <f t="shared" si="12"/>
        <v>1363.2</v>
      </c>
      <c r="O35" s="26">
        <f t="shared" si="13"/>
        <v>1363.2</v>
      </c>
      <c r="P35" s="26">
        <f t="shared" si="14"/>
        <v>125192440</v>
      </c>
      <c r="Q35" s="26">
        <v>1363.2</v>
      </c>
      <c r="R35" s="26">
        <v>125192440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7">
        <v>307.60000000000002</v>
      </c>
      <c r="AA35" s="27">
        <v>0</v>
      </c>
      <c r="AB35" s="27">
        <v>0</v>
      </c>
      <c r="AC35" s="27">
        <v>1055.5999999999999</v>
      </c>
      <c r="AD35" s="17"/>
      <c r="AE35" s="18">
        <f t="shared" si="2"/>
        <v>0</v>
      </c>
    </row>
    <row r="36" spans="1:31" s="1" customFormat="1" ht="27.75" customHeight="1">
      <c r="A36" s="14" t="s">
        <v>72</v>
      </c>
      <c r="B36" s="13" t="s">
        <v>37</v>
      </c>
      <c r="C36" s="26">
        <v>16584.099999999999</v>
      </c>
      <c r="D36" s="26">
        <f t="shared" si="10"/>
        <v>766916878.84000003</v>
      </c>
      <c r="E36" s="26">
        <f t="shared" si="11"/>
        <v>516.5</v>
      </c>
      <c r="F36" s="26">
        <v>516.5</v>
      </c>
      <c r="G36" s="26">
        <v>28081906.460000001</v>
      </c>
      <c r="H36" s="27">
        <v>0</v>
      </c>
      <c r="I36" s="27">
        <v>0</v>
      </c>
      <c r="J36" s="26">
        <v>0</v>
      </c>
      <c r="K36" s="27">
        <v>0</v>
      </c>
      <c r="L36" s="26">
        <v>0</v>
      </c>
      <c r="M36" s="26">
        <v>0</v>
      </c>
      <c r="N36" s="26">
        <f t="shared" si="12"/>
        <v>16067.599999999999</v>
      </c>
      <c r="O36" s="26">
        <f t="shared" si="13"/>
        <v>16067.6</v>
      </c>
      <c r="P36" s="26">
        <f t="shared" si="14"/>
        <v>738834972.38</v>
      </c>
      <c r="Q36" s="26">
        <v>15002.51</v>
      </c>
      <c r="R36" s="26">
        <v>658024404.46000004</v>
      </c>
      <c r="S36" s="26">
        <v>0</v>
      </c>
      <c r="T36" s="26">
        <v>0</v>
      </c>
      <c r="U36" s="26">
        <v>0</v>
      </c>
      <c r="V36" s="26">
        <v>0</v>
      </c>
      <c r="W36" s="26">
        <v>1065.0899999999999</v>
      </c>
      <c r="X36" s="26">
        <v>80810567.920000002</v>
      </c>
      <c r="Y36" s="26">
        <v>0</v>
      </c>
      <c r="Z36" s="27">
        <v>6764.71</v>
      </c>
      <c r="AA36" s="27">
        <v>0</v>
      </c>
      <c r="AB36" s="27">
        <v>0</v>
      </c>
      <c r="AC36" s="27">
        <v>9819.39</v>
      </c>
      <c r="AD36" s="17"/>
      <c r="AE36" s="18">
        <f t="shared" si="2"/>
        <v>-516.5</v>
      </c>
    </row>
    <row r="37" spans="1:31" s="1" customFormat="1" ht="36" customHeight="1">
      <c r="A37" s="14" t="s">
        <v>73</v>
      </c>
      <c r="B37" s="13" t="s">
        <v>74</v>
      </c>
      <c r="C37" s="26">
        <v>1075.8</v>
      </c>
      <c r="D37" s="26">
        <f t="shared" si="10"/>
        <v>30806288.699999999</v>
      </c>
      <c r="E37" s="26">
        <f t="shared" si="11"/>
        <v>629.79999999999995</v>
      </c>
      <c r="F37" s="26">
        <v>629.79999999999995</v>
      </c>
      <c r="G37" s="26">
        <v>15831000</v>
      </c>
      <c r="H37" s="27">
        <v>0</v>
      </c>
      <c r="I37" s="27">
        <v>0</v>
      </c>
      <c r="J37" s="26">
        <v>0</v>
      </c>
      <c r="K37" s="27">
        <v>0</v>
      </c>
      <c r="L37" s="26">
        <v>0</v>
      </c>
      <c r="M37" s="26">
        <v>0</v>
      </c>
      <c r="N37" s="26">
        <f t="shared" si="12"/>
        <v>446</v>
      </c>
      <c r="O37" s="26">
        <f t="shared" si="13"/>
        <v>446</v>
      </c>
      <c r="P37" s="26">
        <f t="shared" si="14"/>
        <v>14975288.699999999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446</v>
      </c>
      <c r="X37" s="26">
        <v>14975288.699999999</v>
      </c>
      <c r="Y37" s="26">
        <v>0</v>
      </c>
      <c r="Z37" s="27">
        <v>446</v>
      </c>
      <c r="AA37" s="27">
        <v>0</v>
      </c>
      <c r="AB37" s="27">
        <v>0</v>
      </c>
      <c r="AC37" s="27">
        <v>0</v>
      </c>
      <c r="AD37" s="17"/>
      <c r="AE37" s="18">
        <f t="shared" si="2"/>
        <v>0</v>
      </c>
    </row>
    <row r="38" spans="1:31" s="1" customFormat="1" ht="54.75" customHeight="1">
      <c r="A38" s="14" t="s">
        <v>75</v>
      </c>
      <c r="B38" s="13" t="s">
        <v>51</v>
      </c>
      <c r="C38" s="26">
        <v>153.69999999999999</v>
      </c>
      <c r="D38" s="26">
        <f t="shared" si="10"/>
        <v>5249907.75</v>
      </c>
      <c r="E38" s="26">
        <f t="shared" si="11"/>
        <v>0</v>
      </c>
      <c r="F38" s="26">
        <v>0</v>
      </c>
      <c r="G38" s="26">
        <v>0</v>
      </c>
      <c r="H38" s="27">
        <v>0</v>
      </c>
      <c r="I38" s="27">
        <v>0</v>
      </c>
      <c r="J38" s="26">
        <v>0</v>
      </c>
      <c r="K38" s="27">
        <v>0</v>
      </c>
      <c r="L38" s="26">
        <v>0</v>
      </c>
      <c r="M38" s="26">
        <v>0</v>
      </c>
      <c r="N38" s="26">
        <f t="shared" si="12"/>
        <v>153.69999999999999</v>
      </c>
      <c r="O38" s="26">
        <f t="shared" si="13"/>
        <v>153.69999999999999</v>
      </c>
      <c r="P38" s="26">
        <f t="shared" si="14"/>
        <v>5249907.75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153.69999999999999</v>
      </c>
      <c r="X38" s="26">
        <v>5249907.75</v>
      </c>
      <c r="Y38" s="26">
        <v>0</v>
      </c>
      <c r="Z38" s="27">
        <v>153.69999999999999</v>
      </c>
      <c r="AA38" s="27">
        <v>0</v>
      </c>
      <c r="AB38" s="27">
        <v>0</v>
      </c>
      <c r="AC38" s="27">
        <v>0</v>
      </c>
      <c r="AD38" s="17"/>
      <c r="AE38" s="18">
        <f t="shared" si="2"/>
        <v>0</v>
      </c>
    </row>
    <row r="39" spans="1:31" s="1" customFormat="1" ht="53.25" customHeight="1">
      <c r="A39" s="14" t="s">
        <v>76</v>
      </c>
      <c r="B39" s="13" t="s">
        <v>53</v>
      </c>
      <c r="C39" s="26">
        <v>718.4</v>
      </c>
      <c r="D39" s="26">
        <f t="shared" si="10"/>
        <v>19326466.449999999</v>
      </c>
      <c r="E39" s="26">
        <f t="shared" si="11"/>
        <v>105</v>
      </c>
      <c r="F39" s="26">
        <v>105</v>
      </c>
      <c r="G39" s="26">
        <v>366000</v>
      </c>
      <c r="H39" s="27">
        <v>0</v>
      </c>
      <c r="I39" s="27">
        <v>0</v>
      </c>
      <c r="J39" s="26">
        <v>0</v>
      </c>
      <c r="K39" s="27">
        <v>0</v>
      </c>
      <c r="L39" s="26">
        <v>0</v>
      </c>
      <c r="M39" s="26">
        <v>0</v>
      </c>
      <c r="N39" s="26">
        <f t="shared" si="12"/>
        <v>613.4</v>
      </c>
      <c r="O39" s="26">
        <f t="shared" si="13"/>
        <v>613.4</v>
      </c>
      <c r="P39" s="26">
        <f t="shared" si="14"/>
        <v>18960466.449999999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613.4</v>
      </c>
      <c r="X39" s="26">
        <v>18960466.449999999</v>
      </c>
      <c r="Y39" s="26">
        <v>0</v>
      </c>
      <c r="Z39" s="27">
        <v>325.5</v>
      </c>
      <c r="AA39" s="27">
        <v>0</v>
      </c>
      <c r="AB39" s="27">
        <v>0</v>
      </c>
      <c r="AC39" s="27">
        <v>287.89999999999998</v>
      </c>
      <c r="AD39" s="17"/>
      <c r="AE39" s="18">
        <f t="shared" si="2"/>
        <v>0</v>
      </c>
    </row>
    <row r="40" spans="1:31" s="1" customFormat="1" ht="35.25" customHeight="1">
      <c r="A40" s="14" t="s">
        <v>77</v>
      </c>
      <c r="B40" s="13" t="s">
        <v>41</v>
      </c>
      <c r="C40" s="26">
        <v>371.9</v>
      </c>
      <c r="D40" s="26">
        <f t="shared" si="10"/>
        <v>12509979</v>
      </c>
      <c r="E40" s="26">
        <f t="shared" si="11"/>
        <v>0</v>
      </c>
      <c r="F40" s="26">
        <v>0</v>
      </c>
      <c r="G40" s="26">
        <v>0</v>
      </c>
      <c r="H40" s="27">
        <v>0</v>
      </c>
      <c r="I40" s="27">
        <v>0</v>
      </c>
      <c r="J40" s="26">
        <v>0</v>
      </c>
      <c r="K40" s="27">
        <v>0</v>
      </c>
      <c r="L40" s="26">
        <v>0</v>
      </c>
      <c r="M40" s="26">
        <v>0</v>
      </c>
      <c r="N40" s="26">
        <f t="shared" si="12"/>
        <v>371.9</v>
      </c>
      <c r="O40" s="26">
        <f t="shared" si="13"/>
        <v>371.9</v>
      </c>
      <c r="P40" s="26">
        <f t="shared" si="14"/>
        <v>12509979</v>
      </c>
      <c r="Q40" s="26">
        <v>0</v>
      </c>
      <c r="R40" s="26">
        <v>0</v>
      </c>
      <c r="S40" s="26">
        <v>0</v>
      </c>
      <c r="T40" s="26">
        <v>0</v>
      </c>
      <c r="U40" s="26">
        <v>170.5</v>
      </c>
      <c r="V40" s="26">
        <v>6211485.5</v>
      </c>
      <c r="W40" s="26">
        <v>201.4</v>
      </c>
      <c r="X40" s="26">
        <v>6298493.5</v>
      </c>
      <c r="Y40" s="26">
        <v>0</v>
      </c>
      <c r="Z40" s="27">
        <v>73</v>
      </c>
      <c r="AA40" s="27">
        <v>0</v>
      </c>
      <c r="AB40" s="27">
        <v>0</v>
      </c>
      <c r="AC40" s="27">
        <v>298.89999999999998</v>
      </c>
      <c r="AD40" s="17"/>
      <c r="AE40" s="18">
        <f t="shared" si="2"/>
        <v>0</v>
      </c>
    </row>
    <row r="41" spans="1:31" s="1" customFormat="1" ht="74.25" customHeight="1">
      <c r="A41" s="14" t="s">
        <v>78</v>
      </c>
      <c r="B41" s="13" t="s">
        <v>130</v>
      </c>
      <c r="C41" s="26">
        <v>696.2</v>
      </c>
      <c r="D41" s="26">
        <f t="shared" si="10"/>
        <v>23700335.550000001</v>
      </c>
      <c r="E41" s="26">
        <f t="shared" si="11"/>
        <v>0</v>
      </c>
      <c r="F41" s="26">
        <v>0</v>
      </c>
      <c r="G41" s="26">
        <v>0</v>
      </c>
      <c r="H41" s="27">
        <v>0</v>
      </c>
      <c r="I41" s="27">
        <v>0</v>
      </c>
      <c r="J41" s="26">
        <v>0</v>
      </c>
      <c r="K41" s="27">
        <v>0</v>
      </c>
      <c r="L41" s="26">
        <v>0</v>
      </c>
      <c r="M41" s="26">
        <v>0</v>
      </c>
      <c r="N41" s="26">
        <f t="shared" si="12"/>
        <v>696.2</v>
      </c>
      <c r="O41" s="26">
        <f t="shared" si="13"/>
        <v>696.2</v>
      </c>
      <c r="P41" s="26">
        <f t="shared" si="14"/>
        <v>23700335.550000001</v>
      </c>
      <c r="Q41" s="26">
        <v>0</v>
      </c>
      <c r="R41" s="26">
        <v>0</v>
      </c>
      <c r="S41" s="26">
        <v>0</v>
      </c>
      <c r="T41" s="26">
        <v>0</v>
      </c>
      <c r="U41" s="26">
        <v>0</v>
      </c>
      <c r="V41" s="26">
        <v>0</v>
      </c>
      <c r="W41" s="26">
        <v>696.2</v>
      </c>
      <c r="X41" s="26">
        <v>23700335.550000001</v>
      </c>
      <c r="Y41" s="26">
        <v>0</v>
      </c>
      <c r="Z41" s="27">
        <v>297</v>
      </c>
      <c r="AA41" s="27">
        <v>0</v>
      </c>
      <c r="AB41" s="27">
        <v>0</v>
      </c>
      <c r="AC41" s="27">
        <v>399.2</v>
      </c>
      <c r="AD41" s="17"/>
      <c r="AE41" s="18">
        <f t="shared" si="2"/>
        <v>0</v>
      </c>
    </row>
    <row r="42" spans="1:31" s="1" customFormat="1" ht="24" customHeight="1">
      <c r="A42" s="14" t="s">
        <v>79</v>
      </c>
      <c r="B42" s="13" t="s">
        <v>80</v>
      </c>
      <c r="C42" s="26">
        <f t="shared" ref="C42:AC42" si="15">SUM(C43:C67)</f>
        <v>44605.33</v>
      </c>
      <c r="D42" s="26">
        <f t="shared" si="15"/>
        <v>2904357372.5899992</v>
      </c>
      <c r="E42" s="26">
        <f t="shared" si="15"/>
        <v>4346.2599999999993</v>
      </c>
      <c r="F42" s="26">
        <f t="shared" si="15"/>
        <v>4346.2599999999993</v>
      </c>
      <c r="G42" s="26">
        <f t="shared" si="15"/>
        <v>106823282.56</v>
      </c>
      <c r="H42" s="27">
        <f t="shared" si="15"/>
        <v>0</v>
      </c>
      <c r="I42" s="27">
        <f t="shared" si="15"/>
        <v>0</v>
      </c>
      <c r="J42" s="26">
        <f t="shared" si="15"/>
        <v>0</v>
      </c>
      <c r="K42" s="27">
        <f t="shared" si="15"/>
        <v>0</v>
      </c>
      <c r="L42" s="26">
        <f t="shared" si="15"/>
        <v>0</v>
      </c>
      <c r="M42" s="26">
        <f t="shared" si="15"/>
        <v>0</v>
      </c>
      <c r="N42" s="28">
        <f t="shared" si="15"/>
        <v>40259.07</v>
      </c>
      <c r="O42" s="28">
        <f t="shared" si="15"/>
        <v>40286.870000000003</v>
      </c>
      <c r="P42" s="28">
        <f t="shared" si="15"/>
        <v>2797534090.0299993</v>
      </c>
      <c r="Q42" s="28">
        <f t="shared" si="15"/>
        <v>8752.57</v>
      </c>
      <c r="R42" s="26">
        <f t="shared" si="15"/>
        <v>742324054.42999995</v>
      </c>
      <c r="S42" s="26">
        <f t="shared" si="15"/>
        <v>16542.5</v>
      </c>
      <c r="T42" s="26">
        <f t="shared" si="15"/>
        <v>1339262100</v>
      </c>
      <c r="U42" s="26">
        <f t="shared" si="15"/>
        <v>0</v>
      </c>
      <c r="V42" s="28">
        <f t="shared" si="15"/>
        <v>0</v>
      </c>
      <c r="W42" s="28">
        <f t="shared" si="15"/>
        <v>14991.800000000001</v>
      </c>
      <c r="X42" s="28">
        <f t="shared" si="15"/>
        <v>715947935.5999999</v>
      </c>
      <c r="Y42" s="28">
        <f t="shared" si="15"/>
        <v>0</v>
      </c>
      <c r="Z42" s="27">
        <f t="shared" si="15"/>
        <v>17140.799999999996</v>
      </c>
      <c r="AA42" s="27">
        <f t="shared" si="15"/>
        <v>0</v>
      </c>
      <c r="AB42" s="29">
        <f t="shared" si="15"/>
        <v>0</v>
      </c>
      <c r="AC42" s="29">
        <f t="shared" si="15"/>
        <v>25357.429999999997</v>
      </c>
      <c r="AD42" s="17"/>
      <c r="AE42" s="18">
        <f t="shared" si="2"/>
        <v>-2211.3599999999897</v>
      </c>
    </row>
    <row r="43" spans="1:31" s="1" customFormat="1" ht="41.25" customHeight="1">
      <c r="A43" s="14" t="s">
        <v>81</v>
      </c>
      <c r="B43" s="13" t="s">
        <v>82</v>
      </c>
      <c r="C43" s="26">
        <v>314</v>
      </c>
      <c r="D43" s="26">
        <f t="shared" ref="D43:D67" si="16">G43+H43+I43+K43+M43+P43</f>
        <v>14733460.35</v>
      </c>
      <c r="E43" s="26">
        <f t="shared" ref="E43:E67" si="17">F43+J43+L43</f>
        <v>40.200000000000003</v>
      </c>
      <c r="F43" s="26">
        <v>40.200000000000003</v>
      </c>
      <c r="G43" s="26">
        <v>142200</v>
      </c>
      <c r="H43" s="27">
        <v>0</v>
      </c>
      <c r="I43" s="27">
        <v>0</v>
      </c>
      <c r="J43" s="26">
        <v>0</v>
      </c>
      <c r="K43" s="27">
        <v>0</v>
      </c>
      <c r="L43" s="26">
        <v>0</v>
      </c>
      <c r="M43" s="26">
        <v>0</v>
      </c>
      <c r="N43" s="26">
        <f t="shared" ref="N43:N67" si="18">C43-E43</f>
        <v>273.8</v>
      </c>
      <c r="O43" s="26">
        <f t="shared" ref="O43:O67" si="19">Q43+S43+U43+W43</f>
        <v>273.8</v>
      </c>
      <c r="P43" s="26">
        <f t="shared" ref="P43:P67" si="20">R43+T43+V43+X43+Y43</f>
        <v>14591260.35</v>
      </c>
      <c r="Q43" s="26">
        <v>0</v>
      </c>
      <c r="R43" s="26">
        <v>0</v>
      </c>
      <c r="S43" s="26">
        <v>0</v>
      </c>
      <c r="T43" s="26">
        <v>0</v>
      </c>
      <c r="U43" s="26">
        <v>0</v>
      </c>
      <c r="V43" s="26">
        <v>0</v>
      </c>
      <c r="W43" s="26">
        <v>273.8</v>
      </c>
      <c r="X43" s="26">
        <v>14591260.35</v>
      </c>
      <c r="Y43" s="26">
        <v>0</v>
      </c>
      <c r="Z43" s="27">
        <v>157.30000000000001</v>
      </c>
      <c r="AA43" s="27">
        <v>0</v>
      </c>
      <c r="AB43" s="27">
        <v>0</v>
      </c>
      <c r="AC43" s="27">
        <v>116.5</v>
      </c>
      <c r="AD43" s="17"/>
      <c r="AE43" s="18"/>
    </row>
    <row r="44" spans="1:31" s="1" customFormat="1" ht="71.25" customHeight="1">
      <c r="A44" s="14" t="s">
        <v>83</v>
      </c>
      <c r="B44" s="13" t="s">
        <v>84</v>
      </c>
      <c r="C44" s="26">
        <v>504.9</v>
      </c>
      <c r="D44" s="26">
        <f t="shared" si="16"/>
        <v>14935860</v>
      </c>
      <c r="E44" s="26">
        <f t="shared" si="17"/>
        <v>0</v>
      </c>
      <c r="F44" s="26">
        <v>0</v>
      </c>
      <c r="G44" s="26">
        <v>0</v>
      </c>
      <c r="H44" s="27">
        <v>0</v>
      </c>
      <c r="I44" s="27">
        <v>0</v>
      </c>
      <c r="J44" s="26">
        <v>0</v>
      </c>
      <c r="K44" s="27">
        <v>0</v>
      </c>
      <c r="L44" s="26">
        <v>0</v>
      </c>
      <c r="M44" s="26">
        <v>0</v>
      </c>
      <c r="N44" s="26">
        <f t="shared" si="18"/>
        <v>504.9</v>
      </c>
      <c r="O44" s="26">
        <f t="shared" si="19"/>
        <v>504.9</v>
      </c>
      <c r="P44" s="26">
        <f t="shared" si="20"/>
        <v>14935860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504.9</v>
      </c>
      <c r="X44" s="26">
        <v>14935860</v>
      </c>
      <c r="Y44" s="26">
        <v>0</v>
      </c>
      <c r="Z44" s="27">
        <v>251.5</v>
      </c>
      <c r="AA44" s="27">
        <v>0</v>
      </c>
      <c r="AB44" s="27">
        <v>0</v>
      </c>
      <c r="AC44" s="27">
        <v>253.4</v>
      </c>
      <c r="AD44" s="17"/>
      <c r="AE44" s="18"/>
    </row>
    <row r="45" spans="1:31" s="1" customFormat="1" ht="70.5" customHeight="1">
      <c r="A45" s="14" t="s">
        <v>85</v>
      </c>
      <c r="B45" s="13" t="s">
        <v>86</v>
      </c>
      <c r="C45" s="26">
        <v>308.8</v>
      </c>
      <c r="D45" s="26">
        <f t="shared" si="16"/>
        <v>10907217.1</v>
      </c>
      <c r="E45" s="26">
        <f t="shared" si="17"/>
        <v>0</v>
      </c>
      <c r="F45" s="26">
        <v>0</v>
      </c>
      <c r="G45" s="26">
        <v>0</v>
      </c>
      <c r="H45" s="27">
        <v>0</v>
      </c>
      <c r="I45" s="27">
        <v>0</v>
      </c>
      <c r="J45" s="26">
        <v>0</v>
      </c>
      <c r="K45" s="27">
        <v>0</v>
      </c>
      <c r="L45" s="26">
        <v>0</v>
      </c>
      <c r="M45" s="26">
        <v>0</v>
      </c>
      <c r="N45" s="26">
        <f t="shared" si="18"/>
        <v>308.8</v>
      </c>
      <c r="O45" s="26">
        <f t="shared" si="19"/>
        <v>308.8</v>
      </c>
      <c r="P45" s="26">
        <f t="shared" si="20"/>
        <v>10907217.1</v>
      </c>
      <c r="Q45" s="26">
        <v>0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W45" s="26">
        <v>308.8</v>
      </c>
      <c r="X45" s="26">
        <v>10907217.1</v>
      </c>
      <c r="Y45" s="26">
        <v>0</v>
      </c>
      <c r="Z45" s="27">
        <v>0</v>
      </c>
      <c r="AA45" s="27">
        <v>0</v>
      </c>
      <c r="AB45" s="27">
        <v>0</v>
      </c>
      <c r="AC45" s="27">
        <v>308.8</v>
      </c>
      <c r="AD45" s="17"/>
      <c r="AE45" s="18"/>
    </row>
    <row r="46" spans="1:31" s="1" customFormat="1" ht="54.75" customHeight="1">
      <c r="A46" s="14" t="s">
        <v>87</v>
      </c>
      <c r="B46" s="13" t="s">
        <v>88</v>
      </c>
      <c r="C46" s="26">
        <v>100</v>
      </c>
      <c r="D46" s="26">
        <f t="shared" si="16"/>
        <v>3350000</v>
      </c>
      <c r="E46" s="26">
        <f t="shared" si="17"/>
        <v>0</v>
      </c>
      <c r="F46" s="26">
        <v>0</v>
      </c>
      <c r="G46" s="26">
        <v>0</v>
      </c>
      <c r="H46" s="27">
        <v>0</v>
      </c>
      <c r="I46" s="27">
        <v>0</v>
      </c>
      <c r="J46" s="26">
        <v>0</v>
      </c>
      <c r="K46" s="27">
        <v>0</v>
      </c>
      <c r="L46" s="26">
        <v>0</v>
      </c>
      <c r="M46" s="26">
        <v>0</v>
      </c>
      <c r="N46" s="26">
        <f t="shared" si="18"/>
        <v>100</v>
      </c>
      <c r="O46" s="26">
        <f t="shared" si="19"/>
        <v>100</v>
      </c>
      <c r="P46" s="26">
        <f t="shared" si="20"/>
        <v>3350000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100</v>
      </c>
      <c r="X46" s="26">
        <v>3350000</v>
      </c>
      <c r="Y46" s="26">
        <v>0</v>
      </c>
      <c r="Z46" s="27">
        <v>100</v>
      </c>
      <c r="AA46" s="27">
        <v>0</v>
      </c>
      <c r="AB46" s="27">
        <v>0</v>
      </c>
      <c r="AC46" s="27">
        <v>0</v>
      </c>
      <c r="AD46" s="17"/>
      <c r="AE46" s="18"/>
    </row>
    <row r="47" spans="1:31" s="1" customFormat="1" ht="73.5" customHeight="1">
      <c r="A47" s="14" t="s">
        <v>89</v>
      </c>
      <c r="B47" s="13" t="s">
        <v>90</v>
      </c>
      <c r="C47" s="26">
        <v>936</v>
      </c>
      <c r="D47" s="26">
        <f t="shared" si="16"/>
        <v>32444778.350000001</v>
      </c>
      <c r="E47" s="26">
        <f t="shared" si="17"/>
        <v>45.2</v>
      </c>
      <c r="F47" s="26">
        <v>45.2</v>
      </c>
      <c r="G47" s="26">
        <v>515950</v>
      </c>
      <c r="H47" s="27">
        <v>0</v>
      </c>
      <c r="I47" s="27">
        <v>0</v>
      </c>
      <c r="J47" s="26">
        <v>0</v>
      </c>
      <c r="K47" s="27">
        <v>0</v>
      </c>
      <c r="L47" s="26">
        <v>0</v>
      </c>
      <c r="M47" s="26">
        <v>0</v>
      </c>
      <c r="N47" s="26">
        <f t="shared" si="18"/>
        <v>890.8</v>
      </c>
      <c r="O47" s="26">
        <f t="shared" si="19"/>
        <v>890.8</v>
      </c>
      <c r="P47" s="26">
        <f t="shared" si="20"/>
        <v>31928828.350000001</v>
      </c>
      <c r="Q47" s="26">
        <v>0</v>
      </c>
      <c r="R47" s="26">
        <v>0</v>
      </c>
      <c r="S47" s="26">
        <v>0</v>
      </c>
      <c r="T47" s="26">
        <v>0</v>
      </c>
      <c r="U47" s="26">
        <v>0</v>
      </c>
      <c r="V47" s="26">
        <v>0</v>
      </c>
      <c r="W47" s="26">
        <v>890.8</v>
      </c>
      <c r="X47" s="26">
        <v>31928828.350000001</v>
      </c>
      <c r="Y47" s="26">
        <v>0</v>
      </c>
      <c r="Z47" s="27">
        <v>176.2</v>
      </c>
      <c r="AA47" s="27">
        <v>0</v>
      </c>
      <c r="AB47" s="27">
        <v>0</v>
      </c>
      <c r="AC47" s="27">
        <v>714.6</v>
      </c>
      <c r="AD47" s="17"/>
      <c r="AE47" s="18"/>
    </row>
    <row r="48" spans="1:31" s="1" customFormat="1" ht="33.75" customHeight="1">
      <c r="A48" s="14" t="s">
        <v>91</v>
      </c>
      <c r="B48" s="15" t="s">
        <v>92</v>
      </c>
      <c r="C48" s="26">
        <v>1334.6</v>
      </c>
      <c r="D48" s="26">
        <f t="shared" si="16"/>
        <v>44103292.25</v>
      </c>
      <c r="E48" s="26">
        <f t="shared" si="17"/>
        <v>597.29999999999995</v>
      </c>
      <c r="F48" s="26">
        <v>597.29999999999995</v>
      </c>
      <c r="G48" s="26">
        <v>16735748.699999999</v>
      </c>
      <c r="H48" s="27">
        <v>0</v>
      </c>
      <c r="I48" s="27">
        <v>0</v>
      </c>
      <c r="J48" s="26">
        <v>0</v>
      </c>
      <c r="K48" s="27">
        <v>0</v>
      </c>
      <c r="L48" s="26">
        <v>0</v>
      </c>
      <c r="M48" s="26">
        <v>0</v>
      </c>
      <c r="N48" s="26">
        <f t="shared" si="18"/>
        <v>737.3</v>
      </c>
      <c r="O48" s="26">
        <f t="shared" si="19"/>
        <v>737.3</v>
      </c>
      <c r="P48" s="26">
        <f t="shared" si="20"/>
        <v>27367543.550000001</v>
      </c>
      <c r="Q48" s="26">
        <v>0</v>
      </c>
      <c r="R48" s="26">
        <v>0</v>
      </c>
      <c r="S48" s="26">
        <v>0</v>
      </c>
      <c r="T48" s="26">
        <v>0</v>
      </c>
      <c r="U48" s="26">
        <v>0</v>
      </c>
      <c r="V48" s="26">
        <v>0</v>
      </c>
      <c r="W48" s="26">
        <v>737.3</v>
      </c>
      <c r="X48" s="26">
        <v>27367543.550000001</v>
      </c>
      <c r="Y48" s="26">
        <v>0</v>
      </c>
      <c r="Z48" s="27">
        <v>370</v>
      </c>
      <c r="AA48" s="27">
        <v>0</v>
      </c>
      <c r="AB48" s="27">
        <v>0</v>
      </c>
      <c r="AC48" s="27">
        <v>367.3</v>
      </c>
      <c r="AD48" s="17"/>
      <c r="AE48" s="18"/>
    </row>
    <row r="49" spans="1:33" s="1" customFormat="1" ht="20.25" customHeight="1">
      <c r="A49" s="14" t="s">
        <v>93</v>
      </c>
      <c r="B49" s="13" t="s">
        <v>37</v>
      </c>
      <c r="C49" s="26">
        <v>23126.26</v>
      </c>
      <c r="D49" s="26">
        <f t="shared" si="16"/>
        <v>1732331159.4299998</v>
      </c>
      <c r="E49" s="26">
        <f t="shared" si="17"/>
        <v>2239.16</v>
      </c>
      <c r="F49" s="26">
        <v>2239.16</v>
      </c>
      <c r="G49" s="26">
        <v>61551222.859999999</v>
      </c>
      <c r="H49" s="27">
        <v>0</v>
      </c>
      <c r="I49" s="27">
        <v>0</v>
      </c>
      <c r="J49" s="26">
        <v>0</v>
      </c>
      <c r="K49" s="27">
        <v>0</v>
      </c>
      <c r="L49" s="26">
        <v>0</v>
      </c>
      <c r="M49" s="26">
        <v>0</v>
      </c>
      <c r="N49" s="26">
        <f t="shared" si="18"/>
        <v>20887.099999999999</v>
      </c>
      <c r="O49" s="26">
        <f t="shared" si="19"/>
        <v>20914.900000000001</v>
      </c>
      <c r="P49" s="26">
        <f t="shared" si="20"/>
        <v>1670779936.5699999</v>
      </c>
      <c r="Q49" s="26">
        <v>0</v>
      </c>
      <c r="R49" s="26">
        <v>0</v>
      </c>
      <c r="S49" s="26">
        <v>16542.5</v>
      </c>
      <c r="T49" s="26">
        <v>1339262100</v>
      </c>
      <c r="U49" s="26">
        <v>0</v>
      </c>
      <c r="V49" s="26">
        <v>0</v>
      </c>
      <c r="W49" s="26">
        <v>4372.3999999999996</v>
      </c>
      <c r="X49" s="26">
        <v>331517836.56999999</v>
      </c>
      <c r="Y49" s="26">
        <v>0</v>
      </c>
      <c r="Z49" s="27">
        <v>6328.4</v>
      </c>
      <c r="AA49" s="27">
        <v>0</v>
      </c>
      <c r="AB49" s="27">
        <v>0</v>
      </c>
      <c r="AC49" s="27">
        <v>16797.86</v>
      </c>
      <c r="AD49" s="17"/>
      <c r="AE49" s="18">
        <f t="shared" si="2"/>
        <v>-2211.3599999999988</v>
      </c>
    </row>
    <row r="50" spans="1:33" s="1" customFormat="1" ht="37.5" customHeight="1">
      <c r="A50" s="14" t="s">
        <v>94</v>
      </c>
      <c r="B50" s="16" t="s">
        <v>95</v>
      </c>
      <c r="C50" s="26">
        <v>228.5</v>
      </c>
      <c r="D50" s="26">
        <f t="shared" si="16"/>
        <v>4818277.0999999996</v>
      </c>
      <c r="E50" s="26">
        <f t="shared" si="17"/>
        <v>184.5</v>
      </c>
      <c r="F50" s="26">
        <v>184.5</v>
      </c>
      <c r="G50" s="26">
        <v>3402901</v>
      </c>
      <c r="H50" s="27">
        <v>0</v>
      </c>
      <c r="I50" s="27">
        <v>0</v>
      </c>
      <c r="J50" s="26">
        <v>0</v>
      </c>
      <c r="K50" s="27">
        <v>0</v>
      </c>
      <c r="L50" s="26">
        <v>0</v>
      </c>
      <c r="M50" s="26">
        <v>0</v>
      </c>
      <c r="N50" s="26">
        <f t="shared" si="18"/>
        <v>44</v>
      </c>
      <c r="O50" s="26">
        <f t="shared" si="19"/>
        <v>44</v>
      </c>
      <c r="P50" s="26">
        <f t="shared" si="20"/>
        <v>1415376.1</v>
      </c>
      <c r="Q50" s="26">
        <v>0</v>
      </c>
      <c r="R50" s="26">
        <v>0</v>
      </c>
      <c r="S50" s="26">
        <v>0</v>
      </c>
      <c r="T50" s="26">
        <v>0</v>
      </c>
      <c r="U50" s="26">
        <v>0</v>
      </c>
      <c r="V50" s="26">
        <v>0</v>
      </c>
      <c r="W50" s="26">
        <v>44</v>
      </c>
      <c r="X50" s="26">
        <v>1415376.1</v>
      </c>
      <c r="Y50" s="26">
        <v>0</v>
      </c>
      <c r="Z50" s="27">
        <v>0</v>
      </c>
      <c r="AA50" s="27">
        <v>0</v>
      </c>
      <c r="AB50" s="27">
        <v>0</v>
      </c>
      <c r="AC50" s="27">
        <v>44</v>
      </c>
      <c r="AD50" s="17"/>
      <c r="AE50" s="18">
        <f t="shared" si="2"/>
        <v>0</v>
      </c>
    </row>
    <row r="51" spans="1:33" s="1" customFormat="1" ht="33.75" customHeight="1">
      <c r="A51" s="14" t="s">
        <v>96</v>
      </c>
      <c r="B51" s="13" t="s">
        <v>45</v>
      </c>
      <c r="C51" s="26">
        <v>161.4</v>
      </c>
      <c r="D51" s="26">
        <f t="shared" si="16"/>
        <v>4984073.5999999996</v>
      </c>
      <c r="E51" s="26">
        <f t="shared" si="17"/>
        <v>0</v>
      </c>
      <c r="F51" s="26">
        <v>0</v>
      </c>
      <c r="G51" s="26">
        <v>0</v>
      </c>
      <c r="H51" s="27">
        <v>0</v>
      </c>
      <c r="I51" s="27">
        <v>0</v>
      </c>
      <c r="J51" s="26">
        <v>0</v>
      </c>
      <c r="K51" s="27">
        <v>0</v>
      </c>
      <c r="L51" s="26">
        <v>0</v>
      </c>
      <c r="M51" s="26">
        <v>0</v>
      </c>
      <c r="N51" s="26">
        <f t="shared" si="18"/>
        <v>161.4</v>
      </c>
      <c r="O51" s="26">
        <f t="shared" si="19"/>
        <v>161.4</v>
      </c>
      <c r="P51" s="26">
        <f t="shared" si="20"/>
        <v>4984073.5999999996</v>
      </c>
      <c r="Q51" s="26">
        <v>0</v>
      </c>
      <c r="R51" s="26">
        <v>0</v>
      </c>
      <c r="S51" s="26">
        <v>0</v>
      </c>
      <c r="T51" s="26">
        <v>0</v>
      </c>
      <c r="U51" s="26">
        <v>0</v>
      </c>
      <c r="V51" s="26">
        <v>0</v>
      </c>
      <c r="W51" s="26">
        <v>161.4</v>
      </c>
      <c r="X51" s="26">
        <v>4984073.5999999996</v>
      </c>
      <c r="Y51" s="26">
        <v>0</v>
      </c>
      <c r="Z51" s="27">
        <v>161.4</v>
      </c>
      <c r="AA51" s="27">
        <v>0</v>
      </c>
      <c r="AB51" s="27">
        <v>0</v>
      </c>
      <c r="AC51" s="27">
        <v>0</v>
      </c>
      <c r="AD51" s="17"/>
      <c r="AE51" s="18">
        <f t="shared" si="2"/>
        <v>0</v>
      </c>
    </row>
    <row r="52" spans="1:33" s="1" customFormat="1" ht="35.25" customHeight="1">
      <c r="A52" s="14" t="s">
        <v>97</v>
      </c>
      <c r="B52" s="13" t="s">
        <v>98</v>
      </c>
      <c r="C52" s="26">
        <v>722.4</v>
      </c>
      <c r="D52" s="26">
        <f t="shared" si="16"/>
        <v>26710234.32</v>
      </c>
      <c r="E52" s="26">
        <f t="shared" si="17"/>
        <v>0</v>
      </c>
      <c r="F52" s="26">
        <v>0</v>
      </c>
      <c r="G52" s="26">
        <v>0</v>
      </c>
      <c r="H52" s="27">
        <v>0</v>
      </c>
      <c r="I52" s="27">
        <v>0</v>
      </c>
      <c r="J52" s="26">
        <v>0</v>
      </c>
      <c r="K52" s="27">
        <v>0</v>
      </c>
      <c r="L52" s="26">
        <v>0</v>
      </c>
      <c r="M52" s="26">
        <v>0</v>
      </c>
      <c r="N52" s="26">
        <f t="shared" si="18"/>
        <v>722.4</v>
      </c>
      <c r="O52" s="26">
        <f t="shared" si="19"/>
        <v>722.4</v>
      </c>
      <c r="P52" s="26">
        <f t="shared" si="20"/>
        <v>26710234.32</v>
      </c>
      <c r="Q52" s="26">
        <v>0</v>
      </c>
      <c r="R52" s="26">
        <v>0</v>
      </c>
      <c r="S52" s="26">
        <v>0</v>
      </c>
      <c r="T52" s="26">
        <v>0</v>
      </c>
      <c r="U52" s="26">
        <v>0</v>
      </c>
      <c r="V52" s="26">
        <v>0</v>
      </c>
      <c r="W52" s="26">
        <v>722.4</v>
      </c>
      <c r="X52" s="26">
        <v>26710234.32</v>
      </c>
      <c r="Y52" s="26">
        <v>0</v>
      </c>
      <c r="Z52" s="27">
        <v>107.8</v>
      </c>
      <c r="AA52" s="27">
        <v>0</v>
      </c>
      <c r="AB52" s="27">
        <v>0</v>
      </c>
      <c r="AC52" s="27">
        <v>614.6</v>
      </c>
      <c r="AD52" s="17"/>
      <c r="AE52" s="18">
        <f t="shared" si="2"/>
        <v>0</v>
      </c>
    </row>
    <row r="53" spans="1:33" s="1" customFormat="1" ht="39" customHeight="1">
      <c r="A53" s="14" t="s">
        <v>99</v>
      </c>
      <c r="B53" s="13" t="s">
        <v>47</v>
      </c>
      <c r="C53" s="26">
        <v>3127.2</v>
      </c>
      <c r="D53" s="26">
        <f t="shared" si="16"/>
        <v>181233885.56999999</v>
      </c>
      <c r="E53" s="26">
        <f t="shared" si="17"/>
        <v>482.3</v>
      </c>
      <c r="F53" s="26">
        <v>482.3</v>
      </c>
      <c r="G53" s="26">
        <v>9393000</v>
      </c>
      <c r="H53" s="27">
        <v>0</v>
      </c>
      <c r="I53" s="27">
        <v>0</v>
      </c>
      <c r="J53" s="26">
        <v>0</v>
      </c>
      <c r="K53" s="27">
        <v>0</v>
      </c>
      <c r="L53" s="26">
        <v>0</v>
      </c>
      <c r="M53" s="26">
        <v>0</v>
      </c>
      <c r="N53" s="26">
        <f t="shared" si="18"/>
        <v>2644.8999999999996</v>
      </c>
      <c r="O53" s="26">
        <f t="shared" si="19"/>
        <v>2644.8999999999996</v>
      </c>
      <c r="P53" s="26">
        <f t="shared" si="20"/>
        <v>171840885.56999999</v>
      </c>
      <c r="Q53" s="26">
        <v>1141.0999999999999</v>
      </c>
      <c r="R53" s="26">
        <v>107980552.84999999</v>
      </c>
      <c r="S53" s="26">
        <v>0</v>
      </c>
      <c r="T53" s="26">
        <v>0</v>
      </c>
      <c r="U53" s="26">
        <v>0</v>
      </c>
      <c r="V53" s="26">
        <v>0</v>
      </c>
      <c r="W53" s="26">
        <v>1503.8</v>
      </c>
      <c r="X53" s="26">
        <v>63860332.719999999</v>
      </c>
      <c r="Y53" s="26">
        <v>0</v>
      </c>
      <c r="Z53" s="27">
        <v>1848.7</v>
      </c>
      <c r="AA53" s="27">
        <v>0</v>
      </c>
      <c r="AB53" s="27">
        <v>0</v>
      </c>
      <c r="AC53" s="27">
        <v>796.2</v>
      </c>
      <c r="AD53" s="17"/>
      <c r="AE53" s="18">
        <f t="shared" si="2"/>
        <v>0</v>
      </c>
    </row>
    <row r="54" spans="1:33" s="1" customFormat="1" ht="53.25" customHeight="1">
      <c r="A54" s="14" t="s">
        <v>100</v>
      </c>
      <c r="B54" s="13" t="s">
        <v>101</v>
      </c>
      <c r="C54" s="26">
        <v>68.7</v>
      </c>
      <c r="D54" s="26">
        <f t="shared" si="16"/>
        <v>2540136.1800000002</v>
      </c>
      <c r="E54" s="26">
        <f t="shared" si="17"/>
        <v>0</v>
      </c>
      <c r="F54" s="26">
        <v>0</v>
      </c>
      <c r="G54" s="26">
        <v>0</v>
      </c>
      <c r="H54" s="27">
        <v>0</v>
      </c>
      <c r="I54" s="27">
        <v>0</v>
      </c>
      <c r="J54" s="26">
        <v>0</v>
      </c>
      <c r="K54" s="27">
        <v>0</v>
      </c>
      <c r="L54" s="26">
        <v>0</v>
      </c>
      <c r="M54" s="26">
        <v>0</v>
      </c>
      <c r="N54" s="26">
        <f t="shared" si="18"/>
        <v>68.7</v>
      </c>
      <c r="O54" s="26">
        <f t="shared" si="19"/>
        <v>68.7</v>
      </c>
      <c r="P54" s="26">
        <f t="shared" si="20"/>
        <v>2540136.1800000002</v>
      </c>
      <c r="Q54" s="26">
        <v>0</v>
      </c>
      <c r="R54" s="26">
        <v>0</v>
      </c>
      <c r="S54" s="26">
        <v>0</v>
      </c>
      <c r="T54" s="26">
        <v>0</v>
      </c>
      <c r="U54" s="26">
        <v>0</v>
      </c>
      <c r="V54" s="26">
        <v>0</v>
      </c>
      <c r="W54" s="26">
        <v>68.7</v>
      </c>
      <c r="X54" s="26">
        <v>2540136.1800000002</v>
      </c>
      <c r="Y54" s="26">
        <v>0</v>
      </c>
      <c r="Z54" s="27">
        <v>0</v>
      </c>
      <c r="AA54" s="27">
        <v>0</v>
      </c>
      <c r="AB54" s="27">
        <v>0</v>
      </c>
      <c r="AC54" s="27">
        <v>68.7</v>
      </c>
      <c r="AD54" s="17"/>
      <c r="AE54" s="18">
        <f t="shared" si="2"/>
        <v>0</v>
      </c>
    </row>
    <row r="55" spans="1:33" s="1" customFormat="1" ht="37.5" customHeight="1">
      <c r="A55" s="14" t="s">
        <v>102</v>
      </c>
      <c r="B55" s="13" t="s">
        <v>103</v>
      </c>
      <c r="C55" s="26">
        <v>232.3</v>
      </c>
      <c r="D55" s="26">
        <f t="shared" si="16"/>
        <v>5225436.46</v>
      </c>
      <c r="E55" s="26">
        <f t="shared" si="17"/>
        <v>0</v>
      </c>
      <c r="F55" s="26">
        <v>0</v>
      </c>
      <c r="G55" s="26">
        <v>0</v>
      </c>
      <c r="H55" s="27">
        <v>0</v>
      </c>
      <c r="I55" s="27">
        <v>0</v>
      </c>
      <c r="J55" s="26">
        <v>0</v>
      </c>
      <c r="K55" s="27">
        <v>0</v>
      </c>
      <c r="L55" s="26">
        <v>0</v>
      </c>
      <c r="M55" s="26">
        <v>0</v>
      </c>
      <c r="N55" s="26">
        <f t="shared" si="18"/>
        <v>232.3</v>
      </c>
      <c r="O55" s="26">
        <f t="shared" si="19"/>
        <v>232.3</v>
      </c>
      <c r="P55" s="26">
        <f t="shared" si="20"/>
        <v>5225436.46</v>
      </c>
      <c r="Q55" s="26">
        <v>0</v>
      </c>
      <c r="R55" s="26">
        <v>0</v>
      </c>
      <c r="S55" s="26">
        <v>0</v>
      </c>
      <c r="T55" s="26">
        <v>0</v>
      </c>
      <c r="U55" s="26">
        <v>0</v>
      </c>
      <c r="V55" s="26">
        <v>0</v>
      </c>
      <c r="W55" s="26">
        <v>232.3</v>
      </c>
      <c r="X55" s="26">
        <v>5225436.46</v>
      </c>
      <c r="Y55" s="26">
        <v>0</v>
      </c>
      <c r="Z55" s="27">
        <v>232.3</v>
      </c>
      <c r="AA55" s="27">
        <v>0</v>
      </c>
      <c r="AB55" s="27">
        <v>0</v>
      </c>
      <c r="AC55" s="27">
        <v>0</v>
      </c>
      <c r="AD55" s="17"/>
      <c r="AE55" s="18">
        <f t="shared" si="2"/>
        <v>0</v>
      </c>
    </row>
    <row r="56" spans="1:33" s="1" customFormat="1" ht="53.25" customHeight="1">
      <c r="A56" s="14" t="s">
        <v>104</v>
      </c>
      <c r="B56" s="13" t="s">
        <v>105</v>
      </c>
      <c r="C56" s="26">
        <v>922</v>
      </c>
      <c r="D56" s="26">
        <f t="shared" si="16"/>
        <v>21826269.420000002</v>
      </c>
      <c r="E56" s="26">
        <f t="shared" si="17"/>
        <v>40.6</v>
      </c>
      <c r="F56" s="26">
        <v>40.6</v>
      </c>
      <c r="G56" s="26">
        <v>232520</v>
      </c>
      <c r="H56" s="27">
        <v>0</v>
      </c>
      <c r="I56" s="27">
        <v>0</v>
      </c>
      <c r="J56" s="26">
        <v>0</v>
      </c>
      <c r="K56" s="27">
        <v>0</v>
      </c>
      <c r="L56" s="26">
        <v>0</v>
      </c>
      <c r="M56" s="26">
        <v>0</v>
      </c>
      <c r="N56" s="26">
        <f t="shared" si="18"/>
        <v>881.4</v>
      </c>
      <c r="O56" s="26">
        <f t="shared" si="19"/>
        <v>881.4</v>
      </c>
      <c r="P56" s="26">
        <f t="shared" si="20"/>
        <v>21593749.420000002</v>
      </c>
      <c r="Q56" s="26">
        <v>0</v>
      </c>
      <c r="R56" s="26">
        <v>0</v>
      </c>
      <c r="S56" s="26">
        <v>0</v>
      </c>
      <c r="T56" s="26">
        <v>0</v>
      </c>
      <c r="U56" s="26">
        <v>0</v>
      </c>
      <c r="V56" s="26">
        <v>0</v>
      </c>
      <c r="W56" s="26">
        <v>881.4</v>
      </c>
      <c r="X56" s="26">
        <v>21593749.420000002</v>
      </c>
      <c r="Y56" s="26">
        <v>0</v>
      </c>
      <c r="Z56" s="27">
        <v>780.1</v>
      </c>
      <c r="AA56" s="27">
        <v>0</v>
      </c>
      <c r="AB56" s="27">
        <v>0</v>
      </c>
      <c r="AC56" s="27">
        <v>101.3</v>
      </c>
      <c r="AD56" s="17"/>
      <c r="AE56" s="18">
        <f t="shared" si="2"/>
        <v>0</v>
      </c>
    </row>
    <row r="57" spans="1:33" s="1" customFormat="1" ht="52.5" customHeight="1">
      <c r="A57" s="14" t="s">
        <v>106</v>
      </c>
      <c r="B57" s="13" t="s">
        <v>107</v>
      </c>
      <c r="C57" s="26">
        <v>190.1</v>
      </c>
      <c r="D57" s="26">
        <f t="shared" si="16"/>
        <v>6755248.75</v>
      </c>
      <c r="E57" s="26">
        <f t="shared" si="17"/>
        <v>0</v>
      </c>
      <c r="F57" s="26">
        <v>0</v>
      </c>
      <c r="G57" s="26">
        <v>0</v>
      </c>
      <c r="H57" s="27">
        <v>0</v>
      </c>
      <c r="I57" s="27">
        <v>0</v>
      </c>
      <c r="J57" s="26">
        <v>0</v>
      </c>
      <c r="K57" s="27">
        <v>0</v>
      </c>
      <c r="L57" s="26">
        <v>0</v>
      </c>
      <c r="M57" s="26">
        <v>0</v>
      </c>
      <c r="N57" s="26">
        <f t="shared" si="18"/>
        <v>190.1</v>
      </c>
      <c r="O57" s="26">
        <f t="shared" si="19"/>
        <v>190.1</v>
      </c>
      <c r="P57" s="26">
        <f t="shared" si="20"/>
        <v>6755248.75</v>
      </c>
      <c r="Q57" s="26">
        <v>0</v>
      </c>
      <c r="R57" s="26">
        <v>0</v>
      </c>
      <c r="S57" s="26">
        <v>0</v>
      </c>
      <c r="T57" s="26">
        <v>0</v>
      </c>
      <c r="U57" s="26">
        <v>0</v>
      </c>
      <c r="V57" s="26">
        <v>0</v>
      </c>
      <c r="W57" s="26">
        <v>190.1</v>
      </c>
      <c r="X57" s="26">
        <v>6755248.75</v>
      </c>
      <c r="Y57" s="26">
        <v>0</v>
      </c>
      <c r="Z57" s="27">
        <v>190.1</v>
      </c>
      <c r="AA57" s="27">
        <v>0</v>
      </c>
      <c r="AB57" s="27">
        <v>0</v>
      </c>
      <c r="AC57" s="27">
        <v>0</v>
      </c>
      <c r="AD57" s="17"/>
      <c r="AE57" s="18">
        <f t="shared" si="2"/>
        <v>0</v>
      </c>
    </row>
    <row r="58" spans="1:33" s="1" customFormat="1" ht="54" customHeight="1">
      <c r="A58" s="14" t="s">
        <v>108</v>
      </c>
      <c r="B58" s="13" t="s">
        <v>109</v>
      </c>
      <c r="C58" s="26">
        <v>5184.5</v>
      </c>
      <c r="D58" s="26">
        <f t="shared" si="16"/>
        <v>395849312.68000001</v>
      </c>
      <c r="E58" s="26">
        <f t="shared" si="17"/>
        <v>0</v>
      </c>
      <c r="F58" s="26">
        <v>0</v>
      </c>
      <c r="G58" s="26">
        <v>0</v>
      </c>
      <c r="H58" s="27">
        <v>0</v>
      </c>
      <c r="I58" s="27">
        <v>0</v>
      </c>
      <c r="J58" s="26">
        <v>0</v>
      </c>
      <c r="K58" s="27">
        <v>0</v>
      </c>
      <c r="L58" s="26">
        <v>0</v>
      </c>
      <c r="M58" s="26">
        <v>0</v>
      </c>
      <c r="N58" s="26">
        <f t="shared" si="18"/>
        <v>5184.5</v>
      </c>
      <c r="O58" s="26">
        <f t="shared" si="19"/>
        <v>5184.5</v>
      </c>
      <c r="P58" s="26">
        <f t="shared" si="20"/>
        <v>395849312.68000001</v>
      </c>
      <c r="Q58" s="26">
        <v>4785.8</v>
      </c>
      <c r="R58" s="26">
        <v>377820697.19</v>
      </c>
      <c r="S58" s="26">
        <v>0</v>
      </c>
      <c r="T58" s="26">
        <v>0</v>
      </c>
      <c r="U58" s="26">
        <v>0</v>
      </c>
      <c r="V58" s="26">
        <v>0</v>
      </c>
      <c r="W58" s="26">
        <v>398.7</v>
      </c>
      <c r="X58" s="26">
        <v>18028615.489999998</v>
      </c>
      <c r="Y58" s="26">
        <v>0</v>
      </c>
      <c r="Z58" s="27">
        <v>2886.2</v>
      </c>
      <c r="AA58" s="27">
        <v>0</v>
      </c>
      <c r="AB58" s="27">
        <v>0</v>
      </c>
      <c r="AC58" s="27">
        <v>2298.3000000000002</v>
      </c>
      <c r="AD58" s="17"/>
      <c r="AE58" s="18">
        <f t="shared" si="2"/>
        <v>0</v>
      </c>
    </row>
    <row r="59" spans="1:33" s="1" customFormat="1" ht="52.5" customHeight="1">
      <c r="A59" s="14" t="s">
        <v>110</v>
      </c>
      <c r="B59" s="13" t="s">
        <v>57</v>
      </c>
      <c r="C59" s="26">
        <v>1038.0999999999999</v>
      </c>
      <c r="D59" s="26">
        <f t="shared" si="16"/>
        <v>35906289.260000005</v>
      </c>
      <c r="E59" s="26">
        <f t="shared" si="17"/>
        <v>177.7</v>
      </c>
      <c r="F59" s="26">
        <v>177.7</v>
      </c>
      <c r="G59" s="26">
        <v>2991000</v>
      </c>
      <c r="H59" s="27">
        <v>0</v>
      </c>
      <c r="I59" s="27">
        <v>0</v>
      </c>
      <c r="J59" s="26">
        <v>0</v>
      </c>
      <c r="K59" s="27">
        <v>0</v>
      </c>
      <c r="L59" s="26">
        <v>0</v>
      </c>
      <c r="M59" s="26">
        <v>0</v>
      </c>
      <c r="N59" s="26">
        <f t="shared" si="18"/>
        <v>860.39999999999986</v>
      </c>
      <c r="O59" s="26">
        <f t="shared" si="19"/>
        <v>860.4</v>
      </c>
      <c r="P59" s="26">
        <f t="shared" si="20"/>
        <v>32915289.260000002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860.4</v>
      </c>
      <c r="X59" s="26">
        <v>32915289.260000002</v>
      </c>
      <c r="Y59" s="26">
        <v>0</v>
      </c>
      <c r="Z59" s="27">
        <v>822.5</v>
      </c>
      <c r="AA59" s="27">
        <v>0</v>
      </c>
      <c r="AB59" s="27">
        <v>0</v>
      </c>
      <c r="AC59" s="27">
        <v>37.9</v>
      </c>
      <c r="AD59" s="17"/>
      <c r="AE59" s="18">
        <f t="shared" si="2"/>
        <v>0</v>
      </c>
    </row>
    <row r="60" spans="1:33" s="1" customFormat="1" ht="69" customHeight="1">
      <c r="A60" s="14" t="s">
        <v>111</v>
      </c>
      <c r="B60" s="13" t="s">
        <v>112</v>
      </c>
      <c r="C60" s="26">
        <v>331.7</v>
      </c>
      <c r="D60" s="26">
        <f t="shared" si="16"/>
        <v>8699381.9700000007</v>
      </c>
      <c r="E60" s="26">
        <f t="shared" si="17"/>
        <v>0</v>
      </c>
      <c r="F60" s="26">
        <v>0</v>
      </c>
      <c r="G60" s="26">
        <v>0</v>
      </c>
      <c r="H60" s="27">
        <v>0</v>
      </c>
      <c r="I60" s="27">
        <v>0</v>
      </c>
      <c r="J60" s="26">
        <v>0</v>
      </c>
      <c r="K60" s="27">
        <v>0</v>
      </c>
      <c r="L60" s="26">
        <v>0</v>
      </c>
      <c r="M60" s="26">
        <v>0</v>
      </c>
      <c r="N60" s="26">
        <f t="shared" si="18"/>
        <v>331.7</v>
      </c>
      <c r="O60" s="26">
        <f t="shared" si="19"/>
        <v>331.7</v>
      </c>
      <c r="P60" s="26">
        <f t="shared" si="20"/>
        <v>8699381.9700000007</v>
      </c>
      <c r="Q60" s="26">
        <v>0</v>
      </c>
      <c r="R60" s="26">
        <v>0</v>
      </c>
      <c r="S60" s="26">
        <v>0</v>
      </c>
      <c r="T60" s="26">
        <v>0</v>
      </c>
      <c r="U60" s="26">
        <v>0</v>
      </c>
      <c r="V60" s="26">
        <v>0</v>
      </c>
      <c r="W60" s="26">
        <v>331.7</v>
      </c>
      <c r="X60" s="26">
        <v>8699381.9700000007</v>
      </c>
      <c r="Y60" s="26">
        <v>0</v>
      </c>
      <c r="Z60" s="27">
        <v>287.39999999999998</v>
      </c>
      <c r="AA60" s="27">
        <v>0</v>
      </c>
      <c r="AB60" s="27">
        <v>0</v>
      </c>
      <c r="AC60" s="27">
        <v>44.3</v>
      </c>
      <c r="AD60" s="17"/>
      <c r="AE60" s="18">
        <f t="shared" si="2"/>
        <v>0</v>
      </c>
    </row>
    <row r="61" spans="1:33" s="1" customFormat="1" ht="72.75" customHeight="1">
      <c r="A61" s="14" t="s">
        <v>113</v>
      </c>
      <c r="B61" s="13" t="s">
        <v>114</v>
      </c>
      <c r="C61" s="26">
        <v>37.6</v>
      </c>
      <c r="D61" s="26">
        <f t="shared" si="16"/>
        <v>913680</v>
      </c>
      <c r="E61" s="26">
        <f t="shared" si="17"/>
        <v>0</v>
      </c>
      <c r="F61" s="26">
        <v>0</v>
      </c>
      <c r="G61" s="26">
        <v>0</v>
      </c>
      <c r="H61" s="27">
        <v>0</v>
      </c>
      <c r="I61" s="27">
        <v>0</v>
      </c>
      <c r="J61" s="26">
        <v>0</v>
      </c>
      <c r="K61" s="27">
        <v>0</v>
      </c>
      <c r="L61" s="26">
        <v>0</v>
      </c>
      <c r="M61" s="26">
        <v>0</v>
      </c>
      <c r="N61" s="26">
        <f t="shared" si="18"/>
        <v>37.6</v>
      </c>
      <c r="O61" s="26">
        <f t="shared" si="19"/>
        <v>37.6</v>
      </c>
      <c r="P61" s="26">
        <f t="shared" si="20"/>
        <v>913680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37.6</v>
      </c>
      <c r="X61" s="26">
        <v>913680</v>
      </c>
      <c r="Y61" s="26">
        <v>0</v>
      </c>
      <c r="Z61" s="27">
        <v>37.6</v>
      </c>
      <c r="AA61" s="27">
        <v>0</v>
      </c>
      <c r="AB61" s="27">
        <v>0</v>
      </c>
      <c r="AC61" s="27">
        <v>0</v>
      </c>
      <c r="AD61" s="17"/>
      <c r="AE61" s="18">
        <f t="shared" si="2"/>
        <v>0</v>
      </c>
    </row>
    <row r="62" spans="1:33" s="1" customFormat="1" ht="39" customHeight="1">
      <c r="A62" s="14" t="s">
        <v>115</v>
      </c>
      <c r="B62" s="13" t="s">
        <v>59</v>
      </c>
      <c r="C62" s="26">
        <v>510</v>
      </c>
      <c r="D62" s="26">
        <f t="shared" si="16"/>
        <v>18856569.059999999</v>
      </c>
      <c r="E62" s="26">
        <f t="shared" si="17"/>
        <v>0</v>
      </c>
      <c r="F62" s="26">
        <v>0</v>
      </c>
      <c r="G62" s="26">
        <v>0</v>
      </c>
      <c r="H62" s="27">
        <v>0</v>
      </c>
      <c r="I62" s="27">
        <v>0</v>
      </c>
      <c r="J62" s="26">
        <v>0</v>
      </c>
      <c r="K62" s="27">
        <v>0</v>
      </c>
      <c r="L62" s="26">
        <v>0</v>
      </c>
      <c r="M62" s="26">
        <v>0</v>
      </c>
      <c r="N62" s="26">
        <f t="shared" si="18"/>
        <v>510</v>
      </c>
      <c r="O62" s="26">
        <f t="shared" si="19"/>
        <v>510</v>
      </c>
      <c r="P62" s="26">
        <f t="shared" si="20"/>
        <v>18856569.059999999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510</v>
      </c>
      <c r="X62" s="26">
        <v>18856569.059999999</v>
      </c>
      <c r="Y62" s="26">
        <v>0</v>
      </c>
      <c r="Z62" s="27">
        <v>310.8</v>
      </c>
      <c r="AA62" s="27">
        <v>0</v>
      </c>
      <c r="AB62" s="27">
        <v>0</v>
      </c>
      <c r="AC62" s="27">
        <v>199.2</v>
      </c>
      <c r="AD62" s="17"/>
      <c r="AE62" s="18"/>
    </row>
    <row r="63" spans="1:33" s="1" customFormat="1" ht="72" customHeight="1">
      <c r="A63" s="14" t="s">
        <v>116</v>
      </c>
      <c r="B63" s="13" t="s">
        <v>61</v>
      </c>
      <c r="C63" s="26">
        <v>1608.57</v>
      </c>
      <c r="D63" s="26">
        <f t="shared" si="16"/>
        <v>123490582.96000001</v>
      </c>
      <c r="E63" s="26">
        <f t="shared" si="17"/>
        <v>0</v>
      </c>
      <c r="F63" s="26">
        <v>0</v>
      </c>
      <c r="G63" s="26">
        <v>0</v>
      </c>
      <c r="H63" s="27">
        <v>0</v>
      </c>
      <c r="I63" s="27">
        <v>0</v>
      </c>
      <c r="J63" s="26">
        <v>0</v>
      </c>
      <c r="K63" s="27">
        <v>0</v>
      </c>
      <c r="L63" s="26">
        <v>0</v>
      </c>
      <c r="M63" s="26">
        <v>0</v>
      </c>
      <c r="N63" s="26">
        <f t="shared" si="18"/>
        <v>1608.57</v>
      </c>
      <c r="O63" s="26">
        <f t="shared" si="19"/>
        <v>1608.57</v>
      </c>
      <c r="P63" s="26">
        <f t="shared" si="20"/>
        <v>123490582.96000001</v>
      </c>
      <c r="Q63" s="26">
        <v>1492.07</v>
      </c>
      <c r="R63" s="26">
        <v>119258726.42</v>
      </c>
      <c r="S63" s="26">
        <v>0</v>
      </c>
      <c r="T63" s="26">
        <v>0</v>
      </c>
      <c r="U63" s="26">
        <v>0</v>
      </c>
      <c r="V63" s="26">
        <v>0</v>
      </c>
      <c r="W63" s="26">
        <v>116.5</v>
      </c>
      <c r="X63" s="26">
        <v>4231856.54</v>
      </c>
      <c r="Y63" s="26">
        <v>0</v>
      </c>
      <c r="Z63" s="27">
        <v>1204.4000000000001</v>
      </c>
      <c r="AA63" s="27">
        <v>0</v>
      </c>
      <c r="AB63" s="27">
        <v>0</v>
      </c>
      <c r="AC63" s="27">
        <v>404.17</v>
      </c>
      <c r="AD63" s="17"/>
      <c r="AE63" s="18">
        <f t="shared" si="2"/>
        <v>0</v>
      </c>
      <c r="AG63" s="1">
        <f>R63/Q63</f>
        <v>79928.372274759226</v>
      </c>
    </row>
    <row r="64" spans="1:33" s="1" customFormat="1" ht="57" customHeight="1">
      <c r="A64" s="14" t="s">
        <v>117</v>
      </c>
      <c r="B64" s="13" t="s">
        <v>118</v>
      </c>
      <c r="C64" s="26">
        <v>902.9</v>
      </c>
      <c r="D64" s="26">
        <f t="shared" si="16"/>
        <v>68419804.75</v>
      </c>
      <c r="E64" s="26">
        <f t="shared" si="17"/>
        <v>0</v>
      </c>
      <c r="F64" s="26">
        <v>0</v>
      </c>
      <c r="G64" s="26">
        <v>0</v>
      </c>
      <c r="H64" s="27">
        <v>0</v>
      </c>
      <c r="I64" s="27">
        <v>0</v>
      </c>
      <c r="J64" s="26">
        <v>0</v>
      </c>
      <c r="K64" s="27">
        <v>0</v>
      </c>
      <c r="L64" s="26">
        <v>0</v>
      </c>
      <c r="M64" s="26">
        <v>0</v>
      </c>
      <c r="N64" s="26">
        <f t="shared" si="18"/>
        <v>902.9</v>
      </c>
      <c r="O64" s="26">
        <f t="shared" si="19"/>
        <v>902.9</v>
      </c>
      <c r="P64" s="26">
        <f t="shared" si="20"/>
        <v>68419804.75</v>
      </c>
      <c r="Q64" s="26">
        <v>662.3</v>
      </c>
      <c r="R64" s="26">
        <v>59626507.329999998</v>
      </c>
      <c r="S64" s="26">
        <v>0</v>
      </c>
      <c r="T64" s="26">
        <v>0</v>
      </c>
      <c r="U64" s="26">
        <v>0</v>
      </c>
      <c r="V64" s="26">
        <v>0</v>
      </c>
      <c r="W64" s="26">
        <v>240.6</v>
      </c>
      <c r="X64" s="26">
        <v>8793297.4199999999</v>
      </c>
      <c r="Y64" s="26">
        <v>0</v>
      </c>
      <c r="Z64" s="27">
        <v>439.5</v>
      </c>
      <c r="AA64" s="27">
        <v>0</v>
      </c>
      <c r="AB64" s="27">
        <v>0</v>
      </c>
      <c r="AC64" s="27">
        <v>463.4</v>
      </c>
      <c r="AD64" s="17"/>
      <c r="AE64" s="18">
        <f t="shared" si="2"/>
        <v>0</v>
      </c>
      <c r="AG64" s="1">
        <f>R64/Q64</f>
        <v>90029.453918163985</v>
      </c>
    </row>
    <row r="65" spans="1:31" s="1" customFormat="1" ht="72" customHeight="1">
      <c r="A65" s="14" t="s">
        <v>119</v>
      </c>
      <c r="B65" s="13" t="s">
        <v>63</v>
      </c>
      <c r="C65" s="26">
        <v>1887.4</v>
      </c>
      <c r="D65" s="26">
        <f t="shared" si="16"/>
        <v>62243259.390000001</v>
      </c>
      <c r="E65" s="26">
        <f t="shared" si="17"/>
        <v>539.29999999999995</v>
      </c>
      <c r="F65" s="26">
        <v>539.29999999999995</v>
      </c>
      <c r="G65" s="26">
        <v>11858740</v>
      </c>
      <c r="H65" s="27">
        <v>0</v>
      </c>
      <c r="I65" s="27">
        <v>0</v>
      </c>
      <c r="J65" s="26">
        <v>0</v>
      </c>
      <c r="K65" s="27">
        <v>0</v>
      </c>
      <c r="L65" s="26">
        <v>0</v>
      </c>
      <c r="M65" s="26">
        <v>0</v>
      </c>
      <c r="N65" s="26">
        <f t="shared" si="18"/>
        <v>1348.1000000000001</v>
      </c>
      <c r="O65" s="26">
        <f t="shared" si="19"/>
        <v>1348.1</v>
      </c>
      <c r="P65" s="26">
        <f t="shared" si="20"/>
        <v>50384519.390000001</v>
      </c>
      <c r="Q65" s="26">
        <v>0</v>
      </c>
      <c r="R65" s="26">
        <v>0</v>
      </c>
      <c r="S65" s="26">
        <v>0</v>
      </c>
      <c r="T65" s="26">
        <v>0</v>
      </c>
      <c r="U65" s="26">
        <v>0</v>
      </c>
      <c r="V65" s="26">
        <v>0</v>
      </c>
      <c r="W65" s="26">
        <v>1348.1</v>
      </c>
      <c r="X65" s="26">
        <v>50384519.390000001</v>
      </c>
      <c r="Y65" s="26">
        <v>0</v>
      </c>
      <c r="Z65" s="27">
        <v>91</v>
      </c>
      <c r="AA65" s="27">
        <v>0</v>
      </c>
      <c r="AB65" s="27">
        <v>0</v>
      </c>
      <c r="AC65" s="27">
        <v>1257.0999999999999</v>
      </c>
      <c r="AD65" s="17"/>
      <c r="AE65" s="18"/>
    </row>
    <row r="66" spans="1:31" s="1" customFormat="1" ht="38.25" customHeight="1">
      <c r="A66" s="14" t="s">
        <v>120</v>
      </c>
      <c r="B66" s="13" t="s">
        <v>121</v>
      </c>
      <c r="C66" s="26">
        <v>156.1</v>
      </c>
      <c r="D66" s="26">
        <f t="shared" si="16"/>
        <v>5441593</v>
      </c>
      <c r="E66" s="26">
        <f t="shared" si="17"/>
        <v>0</v>
      </c>
      <c r="F66" s="26">
        <v>0</v>
      </c>
      <c r="G66" s="26">
        <v>0</v>
      </c>
      <c r="H66" s="27">
        <v>0</v>
      </c>
      <c r="I66" s="27">
        <v>0</v>
      </c>
      <c r="J66" s="26">
        <v>0</v>
      </c>
      <c r="K66" s="27">
        <v>0</v>
      </c>
      <c r="L66" s="26">
        <v>0</v>
      </c>
      <c r="M66" s="26">
        <v>0</v>
      </c>
      <c r="N66" s="26">
        <f t="shared" si="18"/>
        <v>156.1</v>
      </c>
      <c r="O66" s="26">
        <f t="shared" si="19"/>
        <v>156.1</v>
      </c>
      <c r="P66" s="26">
        <f t="shared" si="20"/>
        <v>5441593</v>
      </c>
      <c r="Q66" s="26">
        <v>0</v>
      </c>
      <c r="R66" s="26">
        <v>0</v>
      </c>
      <c r="S66" s="26">
        <v>0</v>
      </c>
      <c r="T66" s="26">
        <v>0</v>
      </c>
      <c r="U66" s="26">
        <v>0</v>
      </c>
      <c r="V66" s="26">
        <v>0</v>
      </c>
      <c r="W66" s="26">
        <v>156.1</v>
      </c>
      <c r="X66" s="26">
        <v>5441593</v>
      </c>
      <c r="Y66" s="26">
        <v>0</v>
      </c>
      <c r="Z66" s="27">
        <v>156.1</v>
      </c>
      <c r="AA66" s="27">
        <v>0</v>
      </c>
      <c r="AB66" s="27">
        <v>0</v>
      </c>
      <c r="AC66" s="27">
        <v>0</v>
      </c>
      <c r="AD66" s="17"/>
      <c r="AE66" s="18">
        <f t="shared" si="2"/>
        <v>0</v>
      </c>
    </row>
    <row r="67" spans="1:31" s="1" customFormat="1" ht="76.5" customHeight="1">
      <c r="A67" s="14" t="s">
        <v>122</v>
      </c>
      <c r="B67" s="13" t="s">
        <v>130</v>
      </c>
      <c r="C67" s="26">
        <v>671.3</v>
      </c>
      <c r="D67" s="26">
        <f t="shared" si="16"/>
        <v>77637570.640000001</v>
      </c>
      <c r="E67" s="26">
        <f t="shared" si="17"/>
        <v>0</v>
      </c>
      <c r="F67" s="26">
        <v>0</v>
      </c>
      <c r="G67" s="26">
        <v>0</v>
      </c>
      <c r="H67" s="27">
        <v>0</v>
      </c>
      <c r="I67" s="27">
        <v>0</v>
      </c>
      <c r="J67" s="26">
        <v>0</v>
      </c>
      <c r="K67" s="27">
        <v>0</v>
      </c>
      <c r="L67" s="26">
        <v>0</v>
      </c>
      <c r="M67" s="26">
        <v>0</v>
      </c>
      <c r="N67" s="26">
        <f t="shared" si="18"/>
        <v>671.3</v>
      </c>
      <c r="O67" s="26">
        <f t="shared" si="19"/>
        <v>671.3</v>
      </c>
      <c r="P67" s="26">
        <f t="shared" si="20"/>
        <v>77637570.640000001</v>
      </c>
      <c r="Q67" s="26">
        <v>671.3</v>
      </c>
      <c r="R67" s="26">
        <v>77637570.640000001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0</v>
      </c>
      <c r="Y67" s="26">
        <v>0</v>
      </c>
      <c r="Z67" s="27">
        <v>201.5</v>
      </c>
      <c r="AA67" s="27">
        <v>0</v>
      </c>
      <c r="AB67" s="27">
        <v>0</v>
      </c>
      <c r="AC67" s="27">
        <v>469.8</v>
      </c>
      <c r="AD67" s="17"/>
      <c r="AE67" s="18">
        <f t="shared" si="2"/>
        <v>0</v>
      </c>
    </row>
    <row r="68" spans="1:31" s="1" customFormat="1" ht="24" customHeight="1">
      <c r="A68" s="14" t="s">
        <v>123</v>
      </c>
      <c r="B68" s="13" t="s">
        <v>124</v>
      </c>
      <c r="C68" s="26">
        <f t="shared" ref="C68:AC68" si="21">SUM(C69:C72)</f>
        <v>26819.68</v>
      </c>
      <c r="D68" s="26">
        <f t="shared" si="21"/>
        <v>3312228436.75</v>
      </c>
      <c r="E68" s="26">
        <f t="shared" si="21"/>
        <v>2794.1</v>
      </c>
      <c r="F68" s="26">
        <f t="shared" si="21"/>
        <v>2794.1</v>
      </c>
      <c r="G68" s="26">
        <f t="shared" si="21"/>
        <v>338459774.11000001</v>
      </c>
      <c r="H68" s="27">
        <f t="shared" si="21"/>
        <v>0</v>
      </c>
      <c r="I68" s="27">
        <f t="shared" si="21"/>
        <v>0</v>
      </c>
      <c r="J68" s="26">
        <f t="shared" si="21"/>
        <v>0</v>
      </c>
      <c r="K68" s="27">
        <f t="shared" si="21"/>
        <v>0</v>
      </c>
      <c r="L68" s="26">
        <f t="shared" si="21"/>
        <v>0</v>
      </c>
      <c r="M68" s="26">
        <f t="shared" si="21"/>
        <v>0</v>
      </c>
      <c r="N68" s="28">
        <f t="shared" si="21"/>
        <v>24025.58</v>
      </c>
      <c r="O68" s="28">
        <f t="shared" si="21"/>
        <v>24025.58</v>
      </c>
      <c r="P68" s="28">
        <f t="shared" si="21"/>
        <v>2973768662.6399999</v>
      </c>
      <c r="Q68" s="28">
        <f t="shared" si="21"/>
        <v>13797.18</v>
      </c>
      <c r="R68" s="26">
        <f t="shared" si="21"/>
        <v>1598039297.74</v>
      </c>
      <c r="S68" s="26">
        <f t="shared" si="21"/>
        <v>5819.9</v>
      </c>
      <c r="T68" s="26">
        <f t="shared" si="21"/>
        <v>696156000</v>
      </c>
      <c r="U68" s="26">
        <f t="shared" si="21"/>
        <v>0</v>
      </c>
      <c r="V68" s="28">
        <f t="shared" si="21"/>
        <v>0</v>
      </c>
      <c r="W68" s="28">
        <f t="shared" si="21"/>
        <v>4408.5</v>
      </c>
      <c r="X68" s="28">
        <f t="shared" si="21"/>
        <v>679573364.89999998</v>
      </c>
      <c r="Y68" s="28">
        <f t="shared" si="21"/>
        <v>0</v>
      </c>
      <c r="Z68" s="27">
        <f t="shared" si="21"/>
        <v>7734.8</v>
      </c>
      <c r="AA68" s="27">
        <f t="shared" si="21"/>
        <v>0</v>
      </c>
      <c r="AB68" s="29">
        <f t="shared" si="21"/>
        <v>0</v>
      </c>
      <c r="AC68" s="29">
        <f t="shared" si="21"/>
        <v>19084.88</v>
      </c>
      <c r="AD68" s="17"/>
      <c r="AE68" s="18">
        <f t="shared" si="2"/>
        <v>-2794.0999999999985</v>
      </c>
    </row>
    <row r="69" spans="1:31" s="1" customFormat="1" ht="54.75" customHeight="1">
      <c r="A69" s="14" t="s">
        <v>125</v>
      </c>
      <c r="B69" s="13" t="s">
        <v>90</v>
      </c>
      <c r="C69" s="26">
        <v>869.7</v>
      </c>
      <c r="D69" s="26">
        <f>G69+H69+I69+K69+M69+P69</f>
        <v>86727478.810000002</v>
      </c>
      <c r="E69" s="26">
        <f>F69+J69+L69</f>
        <v>0</v>
      </c>
      <c r="F69" s="26">
        <v>0</v>
      </c>
      <c r="G69" s="26">
        <v>0</v>
      </c>
      <c r="H69" s="27">
        <v>0</v>
      </c>
      <c r="I69" s="27">
        <v>0</v>
      </c>
      <c r="J69" s="26">
        <v>0</v>
      </c>
      <c r="K69" s="27">
        <v>0</v>
      </c>
      <c r="L69" s="26">
        <v>0</v>
      </c>
      <c r="M69" s="26">
        <v>0</v>
      </c>
      <c r="N69" s="26">
        <f>C69-E69</f>
        <v>869.7</v>
      </c>
      <c r="O69" s="26">
        <f>Q69+S69+U69+W69</f>
        <v>869.7</v>
      </c>
      <c r="P69" s="26">
        <f>R69+T69+V69+X69+Y69</f>
        <v>86727478.810000002</v>
      </c>
      <c r="Q69" s="26">
        <v>869.7</v>
      </c>
      <c r="R69" s="26">
        <v>86727478.810000002</v>
      </c>
      <c r="S69" s="26">
        <v>0</v>
      </c>
      <c r="T69" s="26">
        <v>0</v>
      </c>
      <c r="U69" s="26">
        <v>0</v>
      </c>
      <c r="V69" s="26">
        <v>0</v>
      </c>
      <c r="W69" s="26">
        <v>0</v>
      </c>
      <c r="X69" s="26">
        <v>0</v>
      </c>
      <c r="Y69" s="26">
        <v>0</v>
      </c>
      <c r="Z69" s="27">
        <v>0</v>
      </c>
      <c r="AA69" s="27">
        <v>0</v>
      </c>
      <c r="AB69" s="27">
        <v>0</v>
      </c>
      <c r="AC69" s="27">
        <v>869.7</v>
      </c>
      <c r="AD69" s="17"/>
      <c r="AE69" s="18">
        <f t="shared" si="2"/>
        <v>0</v>
      </c>
    </row>
    <row r="70" spans="1:31" s="1" customFormat="1" ht="24" customHeight="1">
      <c r="A70" s="14" t="s">
        <v>126</v>
      </c>
      <c r="B70" s="13" t="s">
        <v>37</v>
      </c>
      <c r="C70" s="26">
        <v>19749.349999999999</v>
      </c>
      <c r="D70" s="26">
        <f>G70+H70+I70+K70+M70+P70</f>
        <v>2694924604.1600003</v>
      </c>
      <c r="E70" s="26">
        <f>F70+J70+L70</f>
        <v>2794.1</v>
      </c>
      <c r="F70" s="26">
        <v>2794.1</v>
      </c>
      <c r="G70" s="26">
        <v>338459774.11000001</v>
      </c>
      <c r="H70" s="27">
        <v>0</v>
      </c>
      <c r="I70" s="27">
        <v>0</v>
      </c>
      <c r="J70" s="26">
        <v>0</v>
      </c>
      <c r="K70" s="27">
        <v>0</v>
      </c>
      <c r="L70" s="26">
        <v>0</v>
      </c>
      <c r="M70" s="26">
        <v>0</v>
      </c>
      <c r="N70" s="26">
        <f>C70-E70</f>
        <v>16955.25</v>
      </c>
      <c r="O70" s="26">
        <f>Q70+S70+U70+W70</f>
        <v>16955.25</v>
      </c>
      <c r="P70" s="26">
        <f>R70+T70+V70+X70+Y70</f>
        <v>2356464830.0500002</v>
      </c>
      <c r="Q70" s="26">
        <v>6726.85</v>
      </c>
      <c r="R70" s="26">
        <v>980735465.14999998</v>
      </c>
      <c r="S70" s="26">
        <v>5819.9</v>
      </c>
      <c r="T70" s="26">
        <v>696156000</v>
      </c>
      <c r="U70" s="26">
        <v>0</v>
      </c>
      <c r="V70" s="26">
        <v>0</v>
      </c>
      <c r="W70" s="26">
        <v>4408.5</v>
      </c>
      <c r="X70" s="26">
        <v>679573364.89999998</v>
      </c>
      <c r="Y70" s="26">
        <v>0</v>
      </c>
      <c r="Z70" s="27">
        <v>7215.1</v>
      </c>
      <c r="AA70" s="27">
        <v>0</v>
      </c>
      <c r="AB70" s="27">
        <v>0</v>
      </c>
      <c r="AC70" s="27">
        <v>12534.25</v>
      </c>
      <c r="AD70" s="17"/>
      <c r="AE70" s="18">
        <f t="shared" si="2"/>
        <v>-2794.1000000000004</v>
      </c>
    </row>
    <row r="71" spans="1:31" s="1" customFormat="1" ht="39" customHeight="1">
      <c r="A71" s="14" t="s">
        <v>127</v>
      </c>
      <c r="B71" s="13" t="s">
        <v>95</v>
      </c>
      <c r="C71" s="26">
        <v>5313.93</v>
      </c>
      <c r="D71" s="26">
        <f>G71+H71+I71+K71+M71+P71</f>
        <v>453489112.12</v>
      </c>
      <c r="E71" s="26">
        <f>F71+J71+L71</f>
        <v>0</v>
      </c>
      <c r="F71" s="26">
        <v>0</v>
      </c>
      <c r="G71" s="26">
        <v>0</v>
      </c>
      <c r="H71" s="27">
        <v>0</v>
      </c>
      <c r="I71" s="27">
        <v>0</v>
      </c>
      <c r="J71" s="26">
        <v>0</v>
      </c>
      <c r="K71" s="27">
        <v>0</v>
      </c>
      <c r="L71" s="26">
        <v>0</v>
      </c>
      <c r="M71" s="26">
        <v>0</v>
      </c>
      <c r="N71" s="26">
        <f>C71-E71</f>
        <v>5313.93</v>
      </c>
      <c r="O71" s="26">
        <f>Q71+S71+U71+W71</f>
        <v>5313.93</v>
      </c>
      <c r="P71" s="26">
        <f>R71+T71+V71+X71+Y71</f>
        <v>453489112.12</v>
      </c>
      <c r="Q71" s="26">
        <v>5313.93</v>
      </c>
      <c r="R71" s="26">
        <v>453489112.12</v>
      </c>
      <c r="S71" s="26">
        <v>0</v>
      </c>
      <c r="T71" s="26">
        <v>0</v>
      </c>
      <c r="U71" s="26">
        <v>0</v>
      </c>
      <c r="V71" s="26">
        <v>0</v>
      </c>
      <c r="W71" s="26">
        <v>0</v>
      </c>
      <c r="X71" s="26">
        <v>0</v>
      </c>
      <c r="Y71" s="26">
        <v>0</v>
      </c>
      <c r="Z71" s="27">
        <v>404.2</v>
      </c>
      <c r="AA71" s="27">
        <v>0</v>
      </c>
      <c r="AB71" s="27">
        <v>0</v>
      </c>
      <c r="AC71" s="27">
        <v>4909.7299999999996</v>
      </c>
      <c r="AD71" s="17"/>
      <c r="AE71" s="18">
        <f t="shared" si="2"/>
        <v>0</v>
      </c>
    </row>
    <row r="72" spans="1:31" s="1" customFormat="1" ht="33" customHeight="1">
      <c r="A72" s="14" t="s">
        <v>128</v>
      </c>
      <c r="B72" s="13" t="s">
        <v>47</v>
      </c>
      <c r="C72" s="26">
        <v>886.7</v>
      </c>
      <c r="D72" s="26">
        <f>G72+H72+I72+K72+M72+P72</f>
        <v>77087241.659999996</v>
      </c>
      <c r="E72" s="26">
        <f>F72+J72+L72</f>
        <v>0</v>
      </c>
      <c r="F72" s="26">
        <v>0</v>
      </c>
      <c r="G72" s="26">
        <v>0</v>
      </c>
      <c r="H72" s="27">
        <v>0</v>
      </c>
      <c r="I72" s="27">
        <v>0</v>
      </c>
      <c r="J72" s="26">
        <v>0</v>
      </c>
      <c r="K72" s="27">
        <v>0</v>
      </c>
      <c r="L72" s="26">
        <v>0</v>
      </c>
      <c r="M72" s="26">
        <v>0</v>
      </c>
      <c r="N72" s="26">
        <f>C72-E72</f>
        <v>886.7</v>
      </c>
      <c r="O72" s="26">
        <f>Q72+S72+U72+W72</f>
        <v>886.7</v>
      </c>
      <c r="P72" s="26">
        <f>R72+T72+V72+X72+Y72</f>
        <v>77087241.659999996</v>
      </c>
      <c r="Q72" s="26">
        <v>886.7</v>
      </c>
      <c r="R72" s="26">
        <v>77087241.659999996</v>
      </c>
      <c r="S72" s="26">
        <v>0</v>
      </c>
      <c r="T72" s="26">
        <v>0</v>
      </c>
      <c r="U72" s="26">
        <v>0</v>
      </c>
      <c r="V72" s="26">
        <v>0</v>
      </c>
      <c r="W72" s="26">
        <v>0</v>
      </c>
      <c r="X72" s="26">
        <v>0</v>
      </c>
      <c r="Y72" s="26">
        <v>0</v>
      </c>
      <c r="Z72" s="27">
        <v>115.5</v>
      </c>
      <c r="AA72" s="27">
        <v>0</v>
      </c>
      <c r="AB72" s="27">
        <v>0</v>
      </c>
      <c r="AC72" s="27">
        <v>771.2</v>
      </c>
      <c r="AD72" s="17"/>
      <c r="AE72" s="18">
        <f t="shared" si="2"/>
        <v>0</v>
      </c>
    </row>
    <row r="73" spans="1:31" s="1" customFormat="1">
      <c r="A73" s="19"/>
      <c r="B73" s="20"/>
      <c r="C73" s="21"/>
      <c r="D73" s="21"/>
      <c r="E73" s="21"/>
      <c r="F73" s="21"/>
      <c r="G73" s="21"/>
      <c r="H73" s="22"/>
      <c r="I73" s="22"/>
      <c r="J73" s="21"/>
      <c r="K73" s="22"/>
      <c r="L73" s="21"/>
      <c r="M73" s="21"/>
      <c r="N73" s="24"/>
      <c r="O73" s="24"/>
      <c r="P73" s="24"/>
      <c r="Q73" s="24"/>
      <c r="R73" s="21"/>
      <c r="S73" s="21"/>
      <c r="T73" s="21"/>
      <c r="U73" s="21"/>
      <c r="V73" s="24"/>
      <c r="W73" s="24"/>
      <c r="X73" s="24"/>
      <c r="Y73" s="24"/>
      <c r="Z73" s="22"/>
      <c r="AA73" s="22"/>
      <c r="AB73" s="25"/>
      <c r="AC73" s="25"/>
      <c r="AD73" s="17"/>
      <c r="AE73" s="18"/>
    </row>
    <row r="74" spans="1:31" s="1" customFormat="1" ht="99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17"/>
    </row>
    <row r="75" spans="1:31">
      <c r="A75" s="35" t="s">
        <v>129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</sheetData>
  <sheetProtection formatCells="0" formatColumns="0" formatRows="0" insertColumns="0" insertRows="0" insertHyperlinks="0" deleteColumns="0" deleteRows="0" sort="0" autoFilter="0" pivotTables="0"/>
  <mergeCells count="32">
    <mergeCell ref="X1:AC1"/>
    <mergeCell ref="X3:AC3"/>
    <mergeCell ref="AA4:AC4"/>
    <mergeCell ref="X5:AC5"/>
    <mergeCell ref="A7:AC7"/>
    <mergeCell ref="A8:AC8"/>
    <mergeCell ref="E9:M9"/>
    <mergeCell ref="N9:AC9"/>
    <mergeCell ref="F10:M10"/>
    <mergeCell ref="Q10:Y10"/>
    <mergeCell ref="Z10:AC10"/>
    <mergeCell ref="A75:AC75"/>
    <mergeCell ref="A9:A14"/>
    <mergeCell ref="B9:B14"/>
    <mergeCell ref="C9:C14"/>
    <mergeCell ref="D9:D14"/>
    <mergeCell ref="E10:E13"/>
    <mergeCell ref="L11:L13"/>
    <mergeCell ref="M11:M13"/>
    <mergeCell ref="Y11:Y13"/>
    <mergeCell ref="Z11:Z13"/>
    <mergeCell ref="AA11:AA13"/>
    <mergeCell ref="AB11:AB13"/>
    <mergeCell ref="AC11:AC13"/>
    <mergeCell ref="S12:T13"/>
    <mergeCell ref="U12:V13"/>
    <mergeCell ref="Q11:R13"/>
    <mergeCell ref="W11:X13"/>
    <mergeCell ref="J11:K13"/>
    <mergeCell ref="N10:P13"/>
    <mergeCell ref="F11:I13"/>
    <mergeCell ref="S11:V11"/>
  </mergeCells>
  <pageMargins left="0.51181102362204722" right="0.39370078740157483" top="1.1811023622047245" bottom="0.31496062992125984" header="0.9055118110236221" footer="0.31496062992125984"/>
  <pageSetup paperSize="9" scale="34" orientation="landscape" r:id="rId1"/>
  <headerFooter>
    <oddHeader xml:space="preserve">&amp;C&amp;"Times New Roman,обычный"&amp;28&amp;P+1 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Фонд ЖКХ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Приложение 2 к Реком по подготовке Заявок</dc:title>
  <dc:subject>Подготовка заявок на предоставление финансовой поддержки</dc:subject>
  <dc:creator>Павловская</dc:creator>
  <cp:keywords>Заявки; Формы</cp:keywords>
  <cp:lastModifiedBy>slobodina_ai</cp:lastModifiedBy>
  <cp:lastPrinted>2025-03-20T13:56:23Z</cp:lastPrinted>
  <dcterms:created xsi:type="dcterms:W3CDTF">2012-12-13T11:50:00Z</dcterms:created>
  <dcterms:modified xsi:type="dcterms:W3CDTF">2025-03-20T13:56:46Z</dcterms:modified>
  <cp:category>Формы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D470E270523C4D93950699A3297F7FA8_13</vt:lpwstr>
  </property>
  <property fmtid="{D5CDD505-2E9C-101B-9397-08002B2CF9AE}" pid="3" name="KSOProductBuildVer">
    <vt:lpwstr>1049-12.2.0.18607</vt:lpwstr>
  </property>
</Properties>
</file>